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財政課\07決算関係\1125 財政状況資料集（財政比較分析）\★HPアップ用\"/>
    </mc:Choice>
  </mc:AlternateContent>
  <xr:revisionPtr revIDLastSave="0" documentId="13_ncr:1_{0151B4F9-CF61-4071-84D6-6FBF1752A15C}" xr6:coauthVersionLast="47" xr6:coauthVersionMax="47" xr10:uidLastSave="{00000000-0000-0000-0000-000000000000}"/>
  <bookViews>
    <workbookView xWindow="-120" yWindow="-120" windowWidth="29040" windowHeight="15720" tabRatio="85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3" i="12" l="1"/>
  <c r="AA72" i="12"/>
  <c r="AU63" i="12"/>
  <c r="AP63" i="12"/>
  <c r="DB102" i="12"/>
  <c r="CW102" i="12"/>
  <c r="CR102" i="12"/>
  <c r="AP88" i="12"/>
  <c r="AF88" i="12"/>
  <c r="AP23" i="12"/>
  <c r="AA23" i="12"/>
  <c r="AA69" i="12"/>
  <c r="AA71" i="12"/>
  <c r="AA70" i="12"/>
  <c r="AA68" i="12" l="1"/>
  <c r="AA32" i="12" l="1"/>
  <c r="AA31" i="12"/>
  <c r="AA30" i="12"/>
  <c r="AA29" i="12"/>
  <c r="AA28" i="12"/>
  <c r="AA10" i="12"/>
  <c r="AA9" i="12"/>
  <c r="AA8" i="12"/>
  <c r="AA7"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BE36" i="10"/>
  <c r="AM36" i="10"/>
  <c r="BE35" i="10"/>
  <c r="BW34" i="10"/>
  <c r="BW35" i="10" s="1"/>
  <c r="BW36" i="10" s="1"/>
  <c r="BW37" i="10" s="1"/>
  <c r="BW38" i="10" s="1"/>
  <c r="BE34" i="10"/>
  <c r="C34" i="10"/>
  <c r="C35" i="10" s="1"/>
  <c r="CO34" i="10" l="1"/>
  <c r="CO35" i="10" s="1"/>
  <c r="CO36" i="10" s="1"/>
  <c r="CO37" i="10" s="1"/>
  <c r="CO38" i="10" s="1"/>
  <c r="CO39" i="10" s="1"/>
  <c r="CO40" i="10" s="1"/>
  <c r="U34" i="10"/>
  <c r="U35" i="10" s="1"/>
  <c r="U36"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<sst xmlns="http://schemas.openxmlformats.org/spreadsheetml/2006/main" count="1053" uniqueCount="565">
  <si>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</si>
  <si>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</si>
  <si>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</si>
  <si>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</si>
  <si>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</si>
  <si>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</si>
  <si>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</si>
  <si>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</si>
  <si>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</si>
  <si>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</si>
  <si>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</si>
  <si>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</si>
  <si>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</si>
  <si>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</si>
  <si>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</si>
  <si>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</si>
  <si>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</si>
  <si>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</si>
  <si>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</si>
  <si>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</si>
  <si>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</si>
  <si>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</si>
  <si>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</si>
  <si>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</si>
  <si>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</si>
  <si>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</si>
  <si>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</si>
  <si>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</si>
  <si>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</si>
  <si>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</si>
  <si>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</si>
  <si>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</si>
  <si>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</si>
  <si>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</si>
  <si>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</si>
  <si>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</si>
  <si>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</si>
  <si>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</si>
  <si>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</si>
  <si>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</si>
  <si>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</si>
  <si>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</si>
  <si>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</si>
  <si>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</si>
  <si>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</si>
  <si>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</si>
  <si>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</si>
  <si>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</si>
  <si>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</si>
  <si>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</si>
  <si>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</si>
  <si>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</si>
  <si>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</si>
  <si>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</si>
  <si>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</si>
  <si>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</si>
  <si>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</si>
  <si>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</si>
  <si>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</si>
  <si>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</si>
  <si>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</si>
  <si>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</si>
  <si>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</si>
  <si>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</si>
  <si>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</si>
  <si>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</si>
  <si>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</si>
  <si>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</si>
  <si>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</si>
  <si>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</si>
  <si>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</si>
  <si>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</si>
  <si>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</si>
  <si>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</si>
  <si>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</si>
  <si>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</si>
  <si>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</si>
  <si>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</si>
  <si>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</si>
  <si>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</si>
  <si>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</si>
  <si>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</si>
  <si>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</si>
  <si>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</si>
  <si>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</si>
  <si>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</si>
  <si>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</si>
  <si>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</si>
  <si>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</si>
  <si>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</si>
  <si>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</si>
  <si>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</si>
  <si>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</si>
  <si>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</si>
  <si>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</si>
  <si>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</si>
  <si>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</si>
  <si>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</si>
  <si>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</si>
  <si>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</si>
  <si>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</si>
  <si>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</si>
  <si>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</si>
  <si>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</si>
  <si>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</si>
  <si>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</si>
  <si>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</si>
  <si>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</si>
  <si>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</si>
  <si>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</si>
  <si>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</si>
  <si>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</si>
  <si>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</si>
  <si>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</si>
  <si>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</si>
  <si>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</si>
  <si>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</si>
  <si>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</si>
  <si>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</si>
  <si>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</si>
  <si>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</si>
  <si>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</si>
  <si>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</si>
  <si>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</si>
  <si>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</si>
  <si>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</si>
  <si>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</si>
  <si>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</si>
  <si>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</si>
  <si>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</si>
  <si>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</si>
  <si>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</si>
  <si>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</si>
  <si>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</si>
  <si>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</si>
  <si>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</si>
  <si>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</si>
  <si>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</si>
  <si>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</si>
  <si>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</si>
  <si>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</si>
  <si>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</si>
  <si>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</si>
  <si>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</si>
  <si>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</si>
  <si>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</si>
  <si>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</si>
  <si>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</si>
  <si>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</si>
  <si>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</si>
  <si>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</si>
  <si>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</si>
  <si>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</si>
  <si>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</si>
  <si>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</si>
  <si>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</si>
  <si>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</si>
  <si>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</si>
  <si>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</si>
  <si>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</si>
  <si>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</si>
  <si>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</si>
  <si>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</si>
  <si>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</si>
  <si>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</si>
  <si>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</si>
  <si>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</si>
  <si>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</si>
  <si>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</si>
  <si>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</si>
  <si>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</si>
  <si>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</si>
  <si>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</si>
  <si>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</si>
  <si>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</si>
  <si>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</si>
  <si>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</si>
  <si>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</si>
  <si>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</si>
  <si>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</si>
  <si>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</si>
  <si>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</si>
  <si>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</si>
  <si>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</si>
  <si>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</si>
  <si>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</si>
  <si>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</si>
  <si>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</si>
  <si>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</si>
  <si>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</si>
  <si>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</si>
  <si>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</si>
  <si>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</si>
  <si>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</si>
  <si>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</si>
  <si>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</si>
  <si>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</si>
  <si>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</si>
  <si>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</si>
  <si>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</si>
  <si>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</si>
  <si>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</si>
  <si>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</si>
  <si>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</si>
  <si>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</si>
  <si>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</si>
  <si>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</si>
  <si>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</si>
  <si>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</si>
  <si>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</si>
  <si>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</si>
  <si>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</si>
  <si>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</si>
  <si>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</si>
  <si>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</si>
  <si>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</si>
  <si>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</si>
  <si>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</si>
  <si>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</si>
  <si>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</si>
  <si>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</si>
  <si>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</si>
  <si>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</si>
  <si>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</si>
  <si>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</si>
  <si>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</si>
  <si>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</si>
  <si>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</si>
  <si>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</si>
  <si>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</si>
  <si>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</si>
  <si>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</si>
  <si>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</si>
  <si>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</si>
  <si>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</si>
  <si>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</si>
  <si>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</si>
  <si>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</si>
  <si>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</si>
  <si>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</si>
  <si>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</si>
  <si>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</si>
  <si>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</si>
  <si>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</si>
  <si>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</si>
  <si>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</si>
  <si>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</si>
  <si>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</si>
  <si>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</si>
  <si>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</si>
  <si>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</si>
  <si>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</si>
  <si>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</si>
  <si>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</si>
  <si>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</si>
  <si>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</si>
  <si>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</si>
  <si>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</si>
  <si>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</si>
  <si>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</si>
  <si>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</si>
  <si>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</si>
  <si>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</si>
  <si>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</si>
  <si>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</si>
  <si>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</si>
  <si>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</si>
  <si>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</si>
  <si>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</si>
  <si>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</si>
  <si>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</si>
  <si>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</si>
  <si>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</si>
  <si>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</si>
  <si>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</si>
  <si>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</si>
  <si>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</si>
  <si>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</si>
  <si>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</si>
  <si>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</si>
  <si>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</si>
  <si>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</si>
  <si>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</si>
  <si>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</si>
  <si>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</si>
  <si>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</si>
  <si>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</si>
  <si>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</si>
  <si>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</si>
  <si>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</si>
  <si>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</si>
  <si>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</si>
  <si>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</si>
  <si>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</si>
  <si>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</si>
  <si>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</si>
  <si>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</si>
  <si>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</si>
  <si>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</si>
  <si>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</si>
  <si>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</si>
  <si>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</si>
  <si>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</si>
  <si>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</si>
  <si>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</si>
  <si>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</si>
  <si>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</si>
  <si>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</si>
  <si>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</si>
  <si>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</si>
  <si>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</si>
  <si>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</si>
  <si>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</si>
  <si>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</si>
  <si>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</si>
  <si>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</si>
  <si>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</si>
  <si>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</si>
  <si>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</si>
  <si>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</si>
  <si>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</si>
  <si>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</si>
  <si>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</si>
  <si>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</si>
  <si>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</si>
  <si>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</si>
  <si>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</si>
  <si>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</si>
  <si>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</si>
  <si>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</si>
  <si>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</si>
  <si>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</si>
  <si>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</si>
  <si>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</si>
  <si>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</si>
  <si>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</si>
  <si>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</si>
  <si>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</si>
  <si>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</si>
  <si>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</si>
  <si>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</si>
  <si>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</si>
  <si>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</si>
  <si>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</si>
  <si>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</si>
  <si>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</si>
  <si>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</si>
  <si>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</si>
  <si>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</si>
  <si>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</si>
  <si>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</si>
  <si>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</si>
  <si>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</si>
  <si>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</si>
  <si>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</si>
  <si>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</si>
  <si>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</si>
  <si>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</si>
  <si>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</si>
  <si>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</si>
  <si>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</si>
  <si>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</si>
  <si>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</si>
  <si>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</si>
  <si>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</si>
  <si>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</si>
  <si>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</si>
  <si>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</si>
  <si>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</si>
  <si>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</si>
  <si>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</si>
  <si>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</si>
  <si>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</si>
  <si>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</si>
  <si>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</si>
  <si>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</si>
  <si>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</si>
  <si>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</si>
  <si>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</si>
  <si>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</si>
  <si>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</si>
  <si>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</si>
  <si>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</si>
  <si>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</si>
  <si>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</si>
  <si>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</si>
  <si>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</si>
  <si>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</si>
  <si>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</si>
  <si>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</si>
  <si>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</si>
  <si>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</si>
  <si>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</si>
  <si>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</si>
  <si>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</si>
  <si>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</si>
  <si>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</si>
  <si>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</si>
  <si>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</si>
  <si>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</si>
  <si>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</si>
  <si>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</si>
  <si>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</si>
  <si>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</si>
  <si>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</si>
  <si>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</si>
  <si>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</si>
  <si>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</si>
  <si>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</si>
  <si>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</si>
  <si>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</si>
  <si>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</si>
  <si>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</si>
  <si>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</si>
  <si>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</si>
  <si>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</si>
  <si>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</si>
  <si>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</si>
  <si>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</si>
  <si>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</si>
  <si>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</si>
  <si>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</si>
  <si>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</si>
  <si>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</si>
  <si>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</si>
  <si>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</si>
  <si>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</si>
  <si>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</si>
  <si>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</si>
  <si>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</si>
  <si>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</si>
  <si>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</si>
  <si>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</si>
  <si>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</si>
  <si>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</si>
  <si>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</si>
  <si>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</si>
  <si>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</si>
  <si>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</si>
  <si>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</si>
  <si>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</si>
  <si>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</si>
  <si>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</si>
  <si>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</si>
  <si>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</si>
  <si>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</si>
  <si>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</si>
  <si>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</si>
  <si>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</si>
  <si>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</si>
  <si>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</si>
  <si>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</si>
  <si>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</si>
  <si>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</si>
  <si>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</si>
  <si>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</si>
  <si>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</si>
  <si>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</si>
  <si>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</si>
  <si>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</si>
  <si>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</si>
  <si>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</si>
  <si>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</si>
  <si>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</si>
  <si>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</si>
  <si>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</si>
  <si>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</si>
  <si>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</si>
  <si>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</si>
  <si>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</si>
  <si>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</si>
  <si>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</si>
  <si>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</si>
  <si>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</si>
  <si>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</si>
  <si>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</si>
  <si>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</si>
  <si>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</si>
  <si>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</si>
  <si>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</si>
  <si>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</si>
  <si>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</si>
  <si>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</si>
  <si>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</si>
  <si>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</si>
  <si>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</si>
  <si>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</si>
  <si>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</si>
  <si>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</si>
  <si>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</si>
  <si>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</si>
  <si>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</si>
  <si>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</si>
  <si>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</si>
  <si>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</si>
  <si>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</si>
  <si>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</si>
  <si>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</si>
  <si>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</si>
  <si>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</si>
  <si>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</si>
  <si>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</si>
  <si>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</si>
  <si>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</si>
  <si>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</si>
  <si>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</si>
  <si>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</si>
  <si>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</si>
  <si>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</si>
  <si>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</si>
  <si>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</si>
  <si>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</si>
  <si>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</si>
  <si>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</si>
  <si>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</si>
  <si>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</si>
  <si>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</si>
  <si>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</si>
  <si>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</si>
  <si>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</si>
  <si>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</si>
  <si>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</si>
  <si>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</si>
  <si>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</si>
  <si>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</si>
  <si>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</si>
  <si>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</si>
  <si>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</si>
  <si>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</si>
  <si>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</si>
  <si>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</si>
  <si>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堺市水道事業会計</t>
  </si>
  <si>
    <t>一般会計</t>
  </si>
  <si>
    <t>堺市下水道事業会計</t>
  </si>
  <si>
    <t>介護保険事業特別会計</t>
  </si>
  <si>
    <t>後期高齢者医療事業特別会計</t>
  </si>
  <si>
    <t>母子父子寡婦福祉資金貸付事業特別会計</t>
  </si>
  <si>
    <t>公共用地先行取得事業特別会計</t>
  </si>
  <si>
    <t>公債管理特別会計</t>
  </si>
  <si>
    <t>その他会計（赤字）</t>
  </si>
  <si>
    <t>その他会計（黒字）</t>
  </si>
  <si>
    <t>R01</t>
    <phoneticPr fontId="5"/>
  </si>
  <si>
    <t>R02</t>
    <phoneticPr fontId="5"/>
  </si>
  <si>
    <t>R03</t>
    <phoneticPr fontId="5"/>
  </si>
  <si>
    <t>R04</t>
    <phoneticPr fontId="5"/>
  </si>
  <si>
    <t>R05</t>
    <phoneticPr fontId="5"/>
  </si>
  <si>
    <t>公共施設等特別整備基金</t>
    <rPh sb="0" eb="2">
      <t>コウキョウ</t>
    </rPh>
    <phoneticPr fontId="2"/>
  </si>
  <si>
    <t>泉北丘陵地区整備基金</t>
    <rPh sb="0" eb="2">
      <t>センボク</t>
    </rPh>
    <phoneticPr fontId="2"/>
  </si>
  <si>
    <t>職員退職手当基金</t>
    <rPh sb="0" eb="2">
      <t>ショクイン</t>
    </rPh>
    <rPh sb="2" eb="4">
      <t>タイショク</t>
    </rPh>
    <rPh sb="4" eb="6">
      <t>テアテ</t>
    </rPh>
    <rPh sb="6" eb="8">
      <t>キキン</t>
    </rPh>
    <phoneticPr fontId="2"/>
  </si>
  <si>
    <t>地域福祉推進基金</t>
    <rPh sb="0" eb="2">
      <t>チイキ</t>
    </rPh>
    <phoneticPr fontId="2"/>
  </si>
  <si>
    <t>産業活性化基金</t>
  </si>
  <si>
    <t>大阪広域水道企業団
（水道事業会計）</t>
  </si>
  <si>
    <t>大阪広域水道企業団
（工業用水道事業会計）</t>
  </si>
  <si>
    <t>大阪府都市ボートレース企業団</t>
  </si>
  <si>
    <t>（公財）堺市文化振興財団</t>
    <rPh sb="1" eb="2">
      <t>コウ</t>
    </rPh>
    <phoneticPr fontId="3"/>
  </si>
  <si>
    <t>（公財）堺市救急医療事業団</t>
    <rPh sb="1" eb="2">
      <t>コウ</t>
    </rPh>
    <phoneticPr fontId="3"/>
  </si>
  <si>
    <t>（株）さかい新事業創造センター</t>
  </si>
  <si>
    <t>（公財）堺市産業振興センター</t>
    <rPh sb="1" eb="2">
      <t>コウ</t>
    </rPh>
    <phoneticPr fontId="3"/>
  </si>
  <si>
    <t>（公財）堺市公園協会</t>
    <rPh sb="1" eb="2">
      <t>コウ</t>
    </rPh>
    <phoneticPr fontId="3"/>
  </si>
  <si>
    <t>（公財）堺市教育スポーツ振興事業団</t>
    <rPh sb="1" eb="2">
      <t>コウ</t>
    </rPh>
    <phoneticPr fontId="3"/>
  </si>
  <si>
    <t>（地独）堺市立病院機構</t>
  </si>
  <si>
    <t>関西広域連合</t>
    <phoneticPr fontId="2"/>
  </si>
  <si>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</si>
  <si>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phoneticPr fontId="5"/>
  </si>
  <si>
    <t>大阪府後期高齢者医療広域連合（後期高齢者医療特別会計）</t>
    <rPh sb="0" eb="3">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</si>
</sst>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7089-4468-8591-8D12C03C0C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58875</c:v>
                </c:pt>
                <c:pt idx="1">
                  <c:v>52361</c:v>
                </c:pt>
                <c:pt idx="2">
                  <c:v>39233</c:v>
                </c:pt>
                <c:pt idx="3">
                  <c:v>38298</c:v>
                </c:pt>
                <c:pt idx="4">
                  <c:v>33842</c:v>
                </c:pt>
              </c:numCache>
            </c:numRef>
          </c:val>
          <c:smooth val="0"/>
          <c:extLst>
            <c:ext xmlns:c16="http://schemas.microsoft.com/office/drawing/2014/chart" uri="{C3380CC4-5D6E-409C-BE32-E72D297353CC}">
              <c16:uniqueId val="{00000001-7089-4468-8591-8D12C03C0C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0.65</c:v>
                </c:pt>
                <c:pt idx="1">
                  <c:v>0.64</c:v>
                </c:pt>
                <c:pt idx="2">
                  <c:v>3.09</c:v>
                </c:pt>
                <c:pt idx="3">
                  <c:v>3.41</c:v>
                </c:pt>
                <c:pt idx="4">
                  <c:v>3.13</c:v>
                </c:pt>
              </c:numCache>
            </c:numRef>
          </c:val>
          <c:extLst>
            <c:ext xmlns:c16="http://schemas.microsoft.com/office/drawing/2014/chart" uri="{C3380CC4-5D6E-409C-BE32-E72D297353CC}">
              <c16:uniqueId val="{00000000-3B15-4D29-8465-CA4C92C4D1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1.1299999999999999</c:v>
                </c:pt>
                <c:pt idx="1">
                  <c:v>3.81</c:v>
                </c:pt>
                <c:pt idx="2">
                  <c:v>6.85</c:v>
                </c:pt>
                <c:pt idx="3">
                  <c:v>8.6199999999999992</c:v>
                </c:pt>
                <c:pt idx="4">
                  <c:v>10.07</c:v>
                </c:pt>
              </c:numCache>
            </c:numRef>
          </c:val>
          <c:extLst>
            <c:ext xmlns:c16="http://schemas.microsoft.com/office/drawing/2014/chart" uri="{C3380CC4-5D6E-409C-BE32-E72D297353CC}">
              <c16:uniqueId val="{00000001-3B15-4D29-8465-CA4C92C4D1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0.17</c:v>
                </c:pt>
                <c:pt idx="1">
                  <c:v>2.69</c:v>
                </c:pt>
                <c:pt idx="2">
                  <c:v>5.71</c:v>
                </c:pt>
                <c:pt idx="3">
                  <c:v>1.83</c:v>
                </c:pt>
                <c:pt idx="4">
                  <c:v>1.43</c:v>
                </c:pt>
              </c:numCache>
            </c:numRef>
          </c:val>
          <c:smooth val="0"/>
          <c:extLst>
            <c:ext xmlns:c16="http://schemas.microsoft.com/office/drawing/2014/chart" uri="{C3380CC4-5D6E-409C-BE32-E72D297353CC}">
              <c16:uniqueId val="{00000002-3B15-4D29-8465-CA4C92C4D1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0.26</c:v>
                </c:pt>
                <c:pt idx="2">
                  <c:v>#N/A</c:v>
                </c:pt>
                <c:pt idx="3">
                  <c:v>0.39</c:v>
                </c:pt>
                <c:pt idx="4">
                  <c:v>#N/A</c:v>
                </c:pt>
                <c:pt idx="5">
                  <c:v>0</c:v>
                </c:pt>
                <c:pt idx="6">
                  <c:v>#N/A</c:v>
                </c:pt>
                <c:pt idx="7">
                  <c:v>0.06</c:v>
                </c:pt>
                <c:pt idx="8">
                  <c:v>#N/A</c:v>
                </c:pt>
                <c:pt idx="9">
                  <c:v>0</c:v>
                </c:pt>
              </c:numCache>
            </c:numRef>
          </c:val>
          <c:extLst>
            <c:ext xmlns:c16="http://schemas.microsoft.com/office/drawing/2014/chart" uri="{C3380CC4-5D6E-409C-BE32-E72D297353CC}">
              <c16:uniqueId val="{00000000-6F09-461E-A003-D5829B7DD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09-461E-A003-D5829B7DD2CA}"/>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F09-461E-A003-D5829B7DD2C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F09-461E-A003-D5829B7DD2CA}"/>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0.08</c:v>
                </c:pt>
                <c:pt idx="8">
                  <c:v>#N/A</c:v>
                </c:pt>
                <c:pt idx="9">
                  <c:v>0.03</c:v>
                </c:pt>
              </c:numCache>
            </c:numRef>
          </c:val>
          <c:extLst>
            <c:ext xmlns:c16="http://schemas.microsoft.com/office/drawing/2014/chart" uri="{C3380CC4-5D6E-409C-BE32-E72D297353CC}">
              <c16:uniqueId val="{00000004-6F09-461E-A003-D5829B7DD2C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0.21</c:v>
                </c:pt>
                <c:pt idx="4">
                  <c:v>#N/A</c:v>
                </c:pt>
                <c:pt idx="5">
                  <c:v>0.21</c:v>
                </c:pt>
                <c:pt idx="6">
                  <c:v>#N/A</c:v>
                </c:pt>
                <c:pt idx="7">
                  <c:v>0.25</c:v>
                </c:pt>
                <c:pt idx="8">
                  <c:v>#N/A</c:v>
                </c:pt>
                <c:pt idx="9">
                  <c:v>0.25</c:v>
                </c:pt>
              </c:numCache>
            </c:numRef>
          </c:val>
          <c:extLst>
            <c:ext xmlns:c16="http://schemas.microsoft.com/office/drawing/2014/chart" uri="{C3380CC4-5D6E-409C-BE32-E72D297353CC}">
              <c16:uniqueId val="{00000005-6F09-461E-A003-D5829B7DD2C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0.99</c:v>
                </c:pt>
                <c:pt idx="2">
                  <c:v>#N/A</c:v>
                </c:pt>
                <c:pt idx="3">
                  <c:v>1.41</c:v>
                </c:pt>
                <c:pt idx="4">
                  <c:v>#N/A</c:v>
                </c:pt>
                <c:pt idx="5">
                  <c:v>1.39</c:v>
                </c:pt>
                <c:pt idx="6">
                  <c:v>#N/A</c:v>
                </c:pt>
                <c:pt idx="7">
                  <c:v>0.83</c:v>
                </c:pt>
                <c:pt idx="8">
                  <c:v>#N/A</c:v>
                </c:pt>
                <c:pt idx="9">
                  <c:v>0.96</c:v>
                </c:pt>
              </c:numCache>
            </c:numRef>
          </c:val>
          <c:extLst>
            <c:ext xmlns:c16="http://schemas.microsoft.com/office/drawing/2014/chart" uri="{C3380CC4-5D6E-409C-BE32-E72D297353CC}">
              <c16:uniqueId val="{00000006-6F09-461E-A003-D5829B7DD2CA}"/>
            </c:ext>
          </c:extLst>
        </c:ser>
        <c:ser>
          <c:idx val="7"/>
          <c:order val="7"/>
          <c:tx>
            <c:strRef>
              <c:f>データシート!$A$34</c:f>
              <c:strCache>
                <c:ptCount val="1"/>
                <c:pt idx="0">
                  <c:v>堺市下水道事業会計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2.92</c:v>
                </c:pt>
                <c:pt idx="2">
                  <c:v>#N/A</c:v>
                </c:pt>
                <c:pt idx="3">
                  <c:v>2.81</c:v>
                </c:pt>
                <c:pt idx="4">
                  <c:v>#N/A</c:v>
                </c:pt>
                <c:pt idx="5">
                  <c:v>2.5299999999999998</c:v>
                </c:pt>
                <c:pt idx="6">
                  <c:v>#N/A</c:v>
                </c:pt>
                <c:pt idx="7">
                  <c:v>2.19</c:v>
                </c:pt>
                <c:pt idx="8">
                  <c:v>#N/A</c:v>
                </c:pt>
                <c:pt idx="9">
                  <c:v>1.82</c:v>
                </c:pt>
              </c:numCache>
            </c:numRef>
          </c:val>
          <c:extLst>
            <c:ext xmlns:c16="http://schemas.microsoft.com/office/drawing/2014/chart" uri="{C3380CC4-5D6E-409C-BE32-E72D297353CC}">
              <c16:uniqueId val="{00000007-6F09-461E-A003-D5829B7DD2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c:v>
                </c:pt>
                <c:pt idx="2">
                  <c:v>#N/A</c:v>
                </c:pt>
                <c:pt idx="3">
                  <c:v>0.59</c:v>
                </c:pt>
                <c:pt idx="4">
                  <c:v>#N/A</c:v>
                </c:pt>
                <c:pt idx="5">
                  <c:v>3.03</c:v>
                </c:pt>
                <c:pt idx="6">
                  <c:v>#N/A</c:v>
                </c:pt>
                <c:pt idx="7">
                  <c:v>3.33</c:v>
                </c:pt>
                <c:pt idx="8">
                  <c:v>#N/A</c:v>
                </c:pt>
                <c:pt idx="9">
                  <c:v>3.08</c:v>
                </c:pt>
              </c:numCache>
            </c:numRef>
          </c:val>
          <c:extLst>
            <c:ext xmlns:c16="http://schemas.microsoft.com/office/drawing/2014/chart" uri="{C3380CC4-5D6E-409C-BE32-E72D297353CC}">
              <c16:uniqueId val="{00000008-6F09-461E-A003-D5829B7DD2CA}"/>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3.68</c:v>
                </c:pt>
                <c:pt idx="2">
                  <c:v>#N/A</c:v>
                </c:pt>
                <c:pt idx="3">
                  <c:v>3.36</c:v>
                </c:pt>
                <c:pt idx="4">
                  <c:v>#N/A</c:v>
                </c:pt>
                <c:pt idx="5">
                  <c:v>3.44</c:v>
                </c:pt>
                <c:pt idx="6">
                  <c:v>#N/A</c:v>
                </c:pt>
                <c:pt idx="7">
                  <c:v>4.34</c:v>
                </c:pt>
                <c:pt idx="8">
                  <c:v>#N/A</c:v>
                </c:pt>
                <c:pt idx="9">
                  <c:v>4.7</c:v>
                </c:pt>
              </c:numCache>
            </c:numRef>
          </c:val>
          <c:extLst>
            <c:ext xmlns:c16="http://schemas.microsoft.com/office/drawing/2014/chart" uri="{C3380CC4-5D6E-409C-BE32-E72D297353CC}">
              <c16:uniqueId val="{00000009-6F09-461E-A003-D5829B7DD2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33205</c:v>
                </c:pt>
                <c:pt idx="5">
                  <c:v>33034</c:v>
                </c:pt>
                <c:pt idx="8">
                  <c:v>33697</c:v>
                </c:pt>
                <c:pt idx="11">
                  <c:v>34591</c:v>
                </c:pt>
                <c:pt idx="14">
                  <c:v>34933</c:v>
                </c:pt>
              </c:numCache>
            </c:numRef>
          </c:val>
          <c:extLst>
            <c:ext xmlns:c16="http://schemas.microsoft.com/office/drawing/2014/chart" uri="{C3380CC4-5D6E-409C-BE32-E72D297353CC}">
              <c16:uniqueId val="{00000000-B803-42D4-B6BB-8812C80E52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03-42D4-B6BB-8812C80E52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62</c:v>
                </c:pt>
                <c:pt idx="3">
                  <c:v>63</c:v>
                </c:pt>
                <c:pt idx="6">
                  <c:v>63</c:v>
                </c:pt>
                <c:pt idx="9">
                  <c:v>64</c:v>
                </c:pt>
                <c:pt idx="12">
                  <c:v>59</c:v>
                </c:pt>
              </c:numCache>
            </c:numRef>
          </c:val>
          <c:extLst>
            <c:ext xmlns:c16="http://schemas.microsoft.com/office/drawing/2014/chart" uri="{C3380CC4-5D6E-409C-BE32-E72D297353CC}">
              <c16:uniqueId val="{00000002-B803-42D4-B6BB-8812C80E52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03-42D4-B6BB-8812C80E52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6206</c:v>
                </c:pt>
                <c:pt idx="3">
                  <c:v>5659</c:v>
                </c:pt>
                <c:pt idx="6">
                  <c:v>5622</c:v>
                </c:pt>
                <c:pt idx="9">
                  <c:v>5438</c:v>
                </c:pt>
                <c:pt idx="12">
                  <c:v>5298</c:v>
                </c:pt>
              </c:numCache>
            </c:numRef>
          </c:val>
          <c:extLst>
            <c:ext xmlns:c16="http://schemas.microsoft.com/office/drawing/2014/chart" uri="{C3380CC4-5D6E-409C-BE32-E72D297353CC}">
              <c16:uniqueId val="{00000004-B803-42D4-B6BB-8812C80E52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7614</c:v>
                </c:pt>
                <c:pt idx="3">
                  <c:v>7820</c:v>
                </c:pt>
                <c:pt idx="6">
                  <c:v>7831</c:v>
                </c:pt>
                <c:pt idx="9">
                  <c:v>7939</c:v>
                </c:pt>
                <c:pt idx="12">
                  <c:v>8379</c:v>
                </c:pt>
              </c:numCache>
            </c:numRef>
          </c:val>
          <c:extLst>
            <c:ext xmlns:c16="http://schemas.microsoft.com/office/drawing/2014/chart" uri="{C3380CC4-5D6E-409C-BE32-E72D297353CC}">
              <c16:uniqueId val="{00000005-B803-42D4-B6BB-8812C80E52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03-42D4-B6BB-8812C80E52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30984</c:v>
                </c:pt>
                <c:pt idx="3">
                  <c:v>32689</c:v>
                </c:pt>
                <c:pt idx="6">
                  <c:v>33116</c:v>
                </c:pt>
                <c:pt idx="9">
                  <c:v>32101</c:v>
                </c:pt>
                <c:pt idx="12">
                  <c:v>31367</c:v>
                </c:pt>
              </c:numCache>
            </c:numRef>
          </c:val>
          <c:extLst>
            <c:ext xmlns:c16="http://schemas.microsoft.com/office/drawing/2014/chart" uri="{C3380CC4-5D6E-409C-BE32-E72D297353CC}">
              <c16:uniqueId val="{00000007-B803-42D4-B6BB-8812C80E52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11661</c:v>
                </c:pt>
                <c:pt idx="2">
                  <c:v>#N/A</c:v>
                </c:pt>
                <c:pt idx="3">
                  <c:v>#N/A</c:v>
                </c:pt>
                <c:pt idx="4">
                  <c:v>13197</c:v>
                </c:pt>
                <c:pt idx="5">
                  <c:v>#N/A</c:v>
                </c:pt>
                <c:pt idx="6">
                  <c:v>#N/A</c:v>
                </c:pt>
                <c:pt idx="7">
                  <c:v>12935</c:v>
                </c:pt>
                <c:pt idx="8">
                  <c:v>#N/A</c:v>
                </c:pt>
                <c:pt idx="9">
                  <c:v>#N/A</c:v>
                </c:pt>
                <c:pt idx="10">
                  <c:v>10951</c:v>
                </c:pt>
                <c:pt idx="11">
                  <c:v>#N/A</c:v>
                </c:pt>
                <c:pt idx="12">
                  <c:v>#N/A</c:v>
                </c:pt>
                <c:pt idx="13">
                  <c:v>10170</c:v>
                </c:pt>
                <c:pt idx="14">
                  <c:v>#N/A</c:v>
                </c:pt>
              </c:numCache>
            </c:numRef>
          </c:val>
          <c:smooth val="0"/>
          <c:extLst>
            <c:ext xmlns:c16="http://schemas.microsoft.com/office/drawing/2014/chart" uri="{C3380CC4-5D6E-409C-BE32-E72D297353CC}">
              <c16:uniqueId val="{00000008-B803-42D4-B6BB-8812C80E52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421910</c:v>
                </c:pt>
                <c:pt idx="5">
                  <c:v>430979</c:v>
                </c:pt>
                <c:pt idx="8">
                  <c:v>437980</c:v>
                </c:pt>
                <c:pt idx="11">
                  <c:v>436040</c:v>
                </c:pt>
                <c:pt idx="14">
                  <c:v>429494</c:v>
                </c:pt>
              </c:numCache>
            </c:numRef>
          </c:val>
          <c:extLst>
            <c:ext xmlns:c16="http://schemas.microsoft.com/office/drawing/2014/chart" uri="{C3380CC4-5D6E-409C-BE32-E72D297353CC}">
              <c16:uniqueId val="{00000000-3DE6-43F0-88C3-78AFFE81EE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161221</c:v>
                </c:pt>
                <c:pt idx="5">
                  <c:v>154177</c:v>
                </c:pt>
                <c:pt idx="8">
                  <c:v>158003</c:v>
                </c:pt>
                <c:pt idx="11">
                  <c:v>154806</c:v>
                </c:pt>
                <c:pt idx="14">
                  <c:v>156529</c:v>
                </c:pt>
              </c:numCache>
            </c:numRef>
          </c:val>
          <c:extLst>
            <c:ext xmlns:c16="http://schemas.microsoft.com/office/drawing/2014/chart" uri="{C3380CC4-5D6E-409C-BE32-E72D297353CC}">
              <c16:uniqueId val="{00000001-3DE6-43F0-88C3-78AFFE81EE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76287</c:v>
                </c:pt>
                <c:pt idx="5">
                  <c:v>81399</c:v>
                </c:pt>
                <c:pt idx="8">
                  <c:v>108080</c:v>
                </c:pt>
                <c:pt idx="11">
                  <c:v>111060</c:v>
                </c:pt>
                <c:pt idx="14">
                  <c:v>117779</c:v>
                </c:pt>
              </c:numCache>
            </c:numRef>
          </c:val>
          <c:extLst>
            <c:ext xmlns:c16="http://schemas.microsoft.com/office/drawing/2014/chart" uri="{C3380CC4-5D6E-409C-BE32-E72D297353CC}">
              <c16:uniqueId val="{00000002-3DE6-43F0-88C3-78AFFE81EE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E6-43F0-88C3-78AFFE81EE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E6-43F0-88C3-78AFFE81EE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2133</c:v>
                </c:pt>
                <c:pt idx="3">
                  <c:v>0</c:v>
                </c:pt>
                <c:pt idx="6">
                  <c:v>0</c:v>
                </c:pt>
                <c:pt idx="9">
                  <c:v>0</c:v>
                </c:pt>
                <c:pt idx="12">
                  <c:v>0</c:v>
                </c:pt>
              </c:numCache>
            </c:numRef>
          </c:val>
          <c:extLst>
            <c:ext xmlns:c16="http://schemas.microsoft.com/office/drawing/2014/chart" uri="{C3380CC4-5D6E-409C-BE32-E72D297353CC}">
              <c16:uniqueId val="{00000005-3DE6-43F0-88C3-78AFFE81EE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45974</c:v>
                </c:pt>
                <c:pt idx="3">
                  <c:v>45898</c:v>
                </c:pt>
                <c:pt idx="6">
                  <c:v>45178</c:v>
                </c:pt>
                <c:pt idx="9">
                  <c:v>45017</c:v>
                </c:pt>
                <c:pt idx="12">
                  <c:v>47899</c:v>
                </c:pt>
              </c:numCache>
            </c:numRef>
          </c:val>
          <c:extLst>
            <c:ext xmlns:c16="http://schemas.microsoft.com/office/drawing/2014/chart" uri="{C3380CC4-5D6E-409C-BE32-E72D297353CC}">
              <c16:uniqueId val="{00000006-3DE6-43F0-88C3-78AFFE81EE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E6-43F0-88C3-78AFFE81EE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99006</c:v>
                </c:pt>
                <c:pt idx="3">
                  <c:v>93570</c:v>
                </c:pt>
                <c:pt idx="6">
                  <c:v>87551</c:v>
                </c:pt>
                <c:pt idx="9">
                  <c:v>81374</c:v>
                </c:pt>
                <c:pt idx="12">
                  <c:v>77038</c:v>
                </c:pt>
              </c:numCache>
            </c:numRef>
          </c:val>
          <c:extLst>
            <c:ext xmlns:c16="http://schemas.microsoft.com/office/drawing/2014/chart" uri="{C3380CC4-5D6E-409C-BE32-E72D297353CC}">
              <c16:uniqueId val="{00000008-3DE6-43F0-88C3-78AFFE81EE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7473</c:v>
                </c:pt>
                <c:pt idx="3">
                  <c:v>987</c:v>
                </c:pt>
                <c:pt idx="6">
                  <c:v>645</c:v>
                </c:pt>
                <c:pt idx="9">
                  <c:v>581</c:v>
                </c:pt>
                <c:pt idx="12">
                  <c:v>521</c:v>
                </c:pt>
              </c:numCache>
            </c:numRef>
          </c:val>
          <c:extLst>
            <c:ext xmlns:c16="http://schemas.microsoft.com/office/drawing/2014/chart" uri="{C3380CC4-5D6E-409C-BE32-E72D297353CC}">
              <c16:uniqueId val="{00000009-3DE6-43F0-88C3-78AFFE81EE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523491</c:v>
                </c:pt>
                <c:pt idx="3">
                  <c:v>536222</c:v>
                </c:pt>
                <c:pt idx="6">
                  <c:v>544352</c:v>
                </c:pt>
                <c:pt idx="9">
                  <c:v>536637</c:v>
                </c:pt>
                <c:pt idx="12">
                  <c:v>531035</c:v>
                </c:pt>
              </c:numCache>
            </c:numRef>
          </c:val>
          <c:extLst>
            <c:ext xmlns:c16="http://schemas.microsoft.com/office/drawing/2014/chart" uri="{C3380CC4-5D6E-409C-BE32-E72D297353CC}">
              <c16:uniqueId val="{0000000A-3DE6-43F0-88C3-78AFFE81EE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18659</c:v>
                </c:pt>
                <c:pt idx="2">
                  <c:v>#N/A</c:v>
                </c:pt>
                <c:pt idx="3">
                  <c:v>#N/A</c:v>
                </c:pt>
                <c:pt idx="4">
                  <c:v>10121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E6-43F0-88C3-78AFFE81EE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16172</c:v>
                </c:pt>
                <c:pt idx="1">
                  <c:v>19832</c:v>
                </c:pt>
                <c:pt idx="2">
                  <c:v>23691</c:v>
                </c:pt>
              </c:numCache>
            </c:numRef>
          </c:val>
          <c:extLst>
            <c:ext xmlns:c16="http://schemas.microsoft.com/office/drawing/2014/chart" uri="{C3380CC4-5D6E-409C-BE32-E72D297353CC}">
              <c16:uniqueId val="{00000000-1BE8-48B3-AEE0-4A5D77C4BF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9665</c:v>
                </c:pt>
                <c:pt idx="1">
                  <c:v>1708</c:v>
                </c:pt>
                <c:pt idx="2">
                  <c:v>1860</c:v>
                </c:pt>
              </c:numCache>
            </c:numRef>
          </c:val>
          <c:extLst>
            <c:ext xmlns:c16="http://schemas.microsoft.com/office/drawing/2014/chart" uri="{C3380CC4-5D6E-409C-BE32-E72D297353CC}">
              <c16:uniqueId val="{00000001-1BE8-48B3-AEE0-4A5D77C4BF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39638</c:v>
                </c:pt>
                <c:pt idx="1">
                  <c:v>42612</c:v>
                </c:pt>
                <c:pt idx="2">
                  <c:v>40507</c:v>
                </c:pt>
              </c:numCache>
            </c:numRef>
          </c:val>
          <c:extLst>
            <c:ext xmlns:c16="http://schemas.microsoft.com/office/drawing/2014/chart" uri="{C3380CC4-5D6E-409C-BE32-E72D297353CC}">
              <c16:uniqueId val="{00000002-1BE8-48B3-AEE0-4A5D77C4BF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817,041
798,828
149.83
451,638,365
443,302,743
7,360,386
235,366,559
460,449,543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年度は、基準財政収入額の増加に対して基準財政需要額の増加が上回ったため、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ヵ年平均で求められる財政力指数は下降した。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類似団体平均を下回る状況が続いているため、自主財源の確保に努め、指数の改善を図る。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年度は、臨時財政対策債償還基金費（令和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年度交付分）を活用し臨時財政対策債の発行を抑制したこと等に伴い一時的に経常収支比率が上昇した。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年度は、その影響がなくなったことに伴い前年度から減少したものの、地方交付税などの歳入経常一般財源が増加した一方で扶助費などの歳出経常一般財源も増加したことにより、</a:t>
          </a:r>
          <a:r>
            <a:rPr kumimoji="1" lang="en-US" altLang="ja-JP" sz="1200">
              <a:latin typeface="ＭＳ Ｐゴシック" panose="020B0600070205080204" pitchFamily="50" charset="-128"/>
              <a:ea typeface="ＭＳ Ｐゴシック" panose="020B0600070205080204" pitchFamily="50" charset="-128"/>
            </a:rPr>
            <a:t>100.9</a:t>
          </a:r>
          <a:r>
            <a:rPr kumimoji="1" lang="ja-JP" altLang="en-US" sz="1200">
              <a:latin typeface="ＭＳ Ｐゴシック" panose="020B0600070205080204" pitchFamily="50" charset="-128"/>
              <a:ea typeface="ＭＳ Ｐゴシック" panose="020B0600070205080204" pitchFamily="50" charset="-128"/>
            </a:rPr>
            <a:t>％と依然として高い水準となった。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をはじめとした義務的経費が引き続き増加している状況を踏まえると今後も経常収支比率が上昇する可能性もあることから、自主財源の確保に加え、財政面だけではなく組織運営面にも踏み込んだ構造的な改革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136172</xdr:rowOff>
    </xdr:from>
    <xdr:to>
      <xdr:col>23</xdr:col>
      <xdr:colOff>133350</xdr:colOff>
      <xdr:row>67</xdr:row>
      <xdr:rowOff>165805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45187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28222</xdr:rowOff>
    </xdr:from>
    <xdr:to>
      <xdr:col>19</xdr:col>
      <xdr:colOff>133350</xdr:colOff>
      <xdr:row>67</xdr:row>
      <xdr:rowOff>165805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86672"/>
          <a:ext cx="889000" cy="1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28222</xdr:rowOff>
    </xdr:from>
    <xdr:to>
      <xdr:col>15</xdr:col>
      <xdr:colOff>82550</xdr:colOff>
      <xdr:row>66</xdr:row>
      <xdr:rowOff>122767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86672"/>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109361</xdr:rowOff>
    </xdr:from>
    <xdr:to>
      <xdr:col>11</xdr:col>
      <xdr:colOff>31750</xdr:colOff>
      <xdr:row>66</xdr:row>
      <xdr:rowOff>122767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2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85372</xdr:rowOff>
    </xdr:from>
    <xdr:to>
      <xdr:col>23</xdr:col>
      <xdr:colOff>184150</xdr:colOff>
      <xdr:row>67</xdr:row>
      <xdr:rowOff>15522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152699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115005</xdr:rowOff>
    </xdr:from>
    <xdr:to>
      <xdr:col>19</xdr:col>
      <xdr:colOff>184150</xdr:colOff>
      <xdr:row>68</xdr:row>
      <xdr:rowOff>45155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29932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68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148872</xdr:rowOff>
    </xdr:from>
    <xdr:to>
      <xdr:col>15</xdr:col>
      <xdr:colOff>133350</xdr:colOff>
      <xdr:row>61</xdr:row>
      <xdr:rowOff>79022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63799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58561</xdr:rowOff>
    </xdr:from>
    <xdr:to>
      <xdr:col>7</xdr:col>
      <xdr:colOff>31750</xdr:colOff>
      <xdr:row>66</xdr:row>
      <xdr:rowOff>160161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144938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年度は、退職金を除く人件費が人事委員会勧告などの影響により増加したものの、物件費は新型コロナウイルス感染症の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類感染症移行に伴う新型コロナウイルスワクチン接種事業費の減等により減少したため全体としては減少した。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今後も人件費の増加や物価高騰が見込まれることから、これまで進めてきた取組に加え、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財政面だけではなく組織運営面にも踏み込んだ構造的な改革に取り組む。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22414</xdr:rowOff>
    </xdr:from>
    <xdr:to>
      <xdr:col>23</xdr:col>
      <xdr:colOff>133350</xdr:colOff>
      <xdr:row>86</xdr:row>
      <xdr:rowOff>79561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767114"/>
          <a:ext cx="838200" cy="5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9229</xdr:rowOff>
    </xdr:from>
    <xdr:to>
      <xdr:col>19</xdr:col>
      <xdr:colOff>133350</xdr:colOff>
      <xdr:row>86</xdr:row>
      <xdr:rowOff>79561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82479"/>
          <a:ext cx="889000" cy="2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46200</xdr:rowOff>
    </xdr:from>
    <xdr:to>
      <xdr:col>15</xdr:col>
      <xdr:colOff>82550</xdr:colOff>
      <xdr:row>85</xdr:row>
      <xdr:rowOff>9229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76550"/>
          <a:ext cx="889000" cy="30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150495</xdr:rowOff>
    </xdr:from>
    <xdr:to>
      <xdr:col>11</xdr:col>
      <xdr:colOff>31750</xdr:colOff>
      <xdr:row>83</xdr:row>
      <xdr:rowOff>46200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7945"/>
          <a:ext cx="889000" cy="2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143064</xdr:rowOff>
    </xdr:from>
    <xdr:to>
      <xdr:col>23</xdr:col>
      <xdr:colOff>184150</xdr:colOff>
      <xdr:row>86</xdr:row>
      <xdr:rowOff>73214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115141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28761</xdr:rowOff>
    </xdr:from>
    <xdr:to>
      <xdr:col>19</xdr:col>
      <xdr:colOff>184150</xdr:colOff>
      <xdr:row>86</xdr:row>
      <xdr:rowOff>130361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140538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4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129879</xdr:rowOff>
    </xdr:from>
    <xdr:to>
      <xdr:col>15</xdr:col>
      <xdr:colOff>133350</xdr:colOff>
      <xdr:row>85</xdr:row>
      <xdr:rowOff>60029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70206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166850</xdr:rowOff>
    </xdr:from>
    <xdr:to>
      <xdr:col>11</xdr:col>
      <xdr:colOff>82550</xdr:colOff>
      <xdr:row>83</xdr:row>
      <xdr:rowOff>97000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99695</xdr:rowOff>
    </xdr:from>
    <xdr:to>
      <xdr:col>7</xdr:col>
      <xdr:colOff>31750</xdr:colOff>
      <xdr:row>82</xdr:row>
      <xdr:rowOff>29845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年度については、職員の経験年数階層内の分布変動により、平均給料月額が上がった階層があり、ラスパイレス指数は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134257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主に「教育部門」「消防部門」の人員増による影響が大きい。教育部門においては教職員の増があり、消防部門においては各消防車両への人員配置の見直し等により増員となっ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今後の定員管理については、定年引上げ等も踏まえた上で、本市を取り巻く状況を勘案した体制を構築する。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143256</xdr:rowOff>
    </xdr:from>
    <xdr:to>
      <xdr:col>81</xdr:col>
      <xdr:colOff>44450</xdr:colOff>
      <xdr:row>64</xdr:row>
      <xdr:rowOff>34544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4460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8128</xdr:rowOff>
    </xdr:from>
    <xdr:to>
      <xdr:col>77</xdr:col>
      <xdr:colOff>44450</xdr:colOff>
      <xdr:row>63</xdr:row>
      <xdr:rowOff>143256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0947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145796</xdr:rowOff>
    </xdr:from>
    <xdr:to>
      <xdr:col>72</xdr:col>
      <xdr:colOff>203200</xdr:colOff>
      <xdr:row>63</xdr:row>
      <xdr:rowOff>8128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39624</xdr:rowOff>
    </xdr:from>
    <xdr:to>
      <xdr:col>68</xdr:col>
      <xdr:colOff>152400</xdr:colOff>
      <xdr:row>62</xdr:row>
      <xdr:rowOff>145796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95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155194</xdr:rowOff>
    </xdr:from>
    <xdr:to>
      <xdr:col>81</xdr:col>
      <xdr:colOff>95250</xdr:colOff>
      <xdr:row>64</xdr:row>
      <xdr:rowOff>85344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127271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128778</xdr:rowOff>
    </xdr:from>
    <xdr:to>
      <xdr:col>73</xdr:col>
      <xdr:colOff>44450</xdr:colOff>
      <xdr:row>63</xdr:row>
      <xdr:rowOff>58928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94996</xdr:rowOff>
    </xdr:from>
    <xdr:to>
      <xdr:col>68</xdr:col>
      <xdr:colOff>203200</xdr:colOff>
      <xdr:row>63</xdr:row>
      <xdr:rowOff>25146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年度は分子となる地方債の元利償還額が減少したことに加え、分母となる標準財政規模と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ヵ年平均で算定される同比率は前年度から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045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140405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40</xdr:row>
      <xdr:rowOff>140405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5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100189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89605</xdr:rowOff>
    </xdr:from>
    <xdr:to>
      <xdr:col>73</xdr:col>
      <xdr:colOff>44450</xdr:colOff>
      <xdr:row>41</xdr:row>
      <xdr:rowOff>19755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49389</xdr:rowOff>
    </xdr:from>
    <xdr:to>
      <xdr:col>68</xdr:col>
      <xdr:colOff>203200</xdr:colOff>
      <xdr:row>40</xdr:row>
      <xdr:rowOff>150989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161166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市債残高の減少等により将来負担額が減少しており、引き続き充当可能財源等が将来負担額を上回っているため、算定されなかった。</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今後も計画的な財政運営を行い、健全性の維持に努める。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10583</xdr:rowOff>
    </xdr:from>
    <xdr:to>
      <xdr:col>68</xdr:col>
      <xdr:colOff>152400</xdr:colOff>
      <xdr:row>14</xdr:row>
      <xdr:rowOff>45974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41088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166624</xdr:rowOff>
    </xdr:from>
    <xdr:to>
      <xdr:col>64</xdr:col>
      <xdr:colOff>152400</xdr:colOff>
      <xdr:row>14</xdr:row>
      <xdr:rowOff>96774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106951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817,041
798,828
149.83
451,638,365
443,302,743
7,360,386
235,366,559
460,449,543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年度は、人事委員会勧告内容の実施や職員数の増加などにより、前年度から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年度は、人事委員会勧告などの影響により増加したものの、定年延長による退職手当の減少などにより、前年度から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40</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57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40</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298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40</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29828"/>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年度は、物価高騰による光熱費の増加やふるさと納税業務委託の増加などにより、前年度から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年度は、前年度に引き続き物価高騰の影響やふるさと納税業務委託の増加などにより、前年度から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151493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84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579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16</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579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72770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年度は、障害者自立支援給付費や認定こども園・幼稚園給付費の増加などにより、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年度は、前年度に引き続き障害者自立支援給付費や認定こども園・幼稚園給付費等の増加などにより、前年度から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85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99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99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年度は、後期高齢者医療事業、国民健康保険事業、介護保険事業の各特別会計への繰出金の増加などにより、前年度から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年度は、前年度に引き続き後期高齢者医療事業、国民健康保険事業、介護保険事業の各特別会計への繰出金の増加などにより、前年度から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151493</xdr:rowOff>
    </xdr:from>
    <xdr:to>
      <xdr:col>82</xdr:col>
      <xdr:colOff>107950</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24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151493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71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118835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118835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68035</xdr:rowOff>
    </xdr:from>
    <xdr:to>
      <xdr:col>69</xdr:col>
      <xdr:colOff>142875</xdr:colOff>
      <xdr:row>57</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154412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年度は、過年度に支出した新型コロナウイルスワクチン接種事業費等国庫還付金の増加などにより、前年度から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年度は、還付金額の減少などにより、前年度から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90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6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6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161290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年度は、第三セクター等改革推進債に係る市債の償還額の減少などにより、前年度から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年度は、臨時財政対策債に係る市債の償還額の減少などにより、前年度から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890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71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871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76</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90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年度は、物価高騰に伴う光熱費の増等による物件費の増加及び社会福祉費の増による扶助費の増加などにより、比率が大幅に上昇した。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件費等が一時的な要因で減少したが、近年の社会情勢を踏まえると扶助費や物件費等の増加は今後も続く可能性が高いことから、自主財源の確保に加え、財政面だけではなく組織運営面にも踏み込んだ構造的な改革に取り組む。</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143329</xdr:rowOff>
    </xdr:from>
    <xdr:to>
      <xdr:col>82</xdr:col>
      <xdr:colOff>107950</xdr:colOff>
      <xdr:row>81</xdr:row>
      <xdr:rowOff>58964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8593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56243</xdr:rowOff>
    </xdr:from>
    <xdr:to>
      <xdr:col>78</xdr:col>
      <xdr:colOff>69850</xdr:colOff>
      <xdr:row>81</xdr:row>
      <xdr:rowOff>58964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86443"/>
          <a:ext cx="8890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56243</xdr:rowOff>
    </xdr:from>
    <xdr:to>
      <xdr:col>73</xdr:col>
      <xdr:colOff>180975</xdr:colOff>
      <xdr:row>80</xdr:row>
      <xdr:rowOff>23586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086443"/>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23586</xdr:rowOff>
    </xdr:from>
    <xdr:to>
      <xdr:col>69</xdr:col>
      <xdr:colOff>92075</xdr:colOff>
      <xdr:row>80</xdr:row>
      <xdr:rowOff>110671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739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92529</xdr:rowOff>
    </xdr:from>
    <xdr:to>
      <xdr:col>82</xdr:col>
      <xdr:colOff>158750</xdr:colOff>
      <xdr:row>81</xdr:row>
      <xdr:rowOff>22679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1106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8164</xdr:rowOff>
    </xdr:from>
    <xdr:to>
      <xdr:col>78</xdr:col>
      <xdr:colOff>120650</xdr:colOff>
      <xdr:row>81</xdr:row>
      <xdr:rowOff>109764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94541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9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5443</xdr:rowOff>
    </xdr:from>
    <xdr:to>
      <xdr:col>74</xdr:col>
      <xdr:colOff>31750</xdr:colOff>
      <xdr:row>76</xdr:row>
      <xdr:rowOff>107043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91820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144236</xdr:rowOff>
    </xdr:from>
    <xdr:to>
      <xdr:col>69</xdr:col>
      <xdr:colOff>142875</xdr:colOff>
      <xdr:row>80</xdr:row>
      <xdr:rowOff>74386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59163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59871</xdr:rowOff>
    </xdr:from>
    <xdr:to>
      <xdr:col>65</xdr:col>
      <xdr:colOff>53975</xdr:colOff>
      <xdr:row>80</xdr:row>
      <xdr:rowOff>161471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146248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11328</xdr:rowOff>
    </xdr:from>
    <xdr:to>
      <xdr:col>29</xdr:col>
      <xdr:colOff>127000</xdr:colOff>
      <xdr:row>14</xdr:row>
      <xdr:rowOff>119380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9253"/>
          <a:ext cx="647700" cy="10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119380</xdr:rowOff>
    </xdr:from>
    <xdr:to>
      <xdr:col>26</xdr:col>
      <xdr:colOff>50800</xdr:colOff>
      <xdr:row>15</xdr:row>
      <xdr:rowOff>43066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7305"/>
          <a:ext cx="698500" cy="9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43066</xdr:rowOff>
    </xdr:from>
    <xdr:to>
      <xdr:col>22</xdr:col>
      <xdr:colOff>114300</xdr:colOff>
      <xdr:row>15</xdr:row>
      <xdr:rowOff>107721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62441"/>
          <a:ext cx="698500" cy="6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107721</xdr:rowOff>
    </xdr:from>
    <xdr:to>
      <xdr:col>18</xdr:col>
      <xdr:colOff>177800</xdr:colOff>
      <xdr:row>15</xdr:row>
      <xdr:rowOff>168491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7096"/>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131978</xdr:rowOff>
    </xdr:from>
    <xdr:to>
      <xdr:col>29</xdr:col>
      <xdr:colOff>177800</xdr:colOff>
      <xdr:row>14</xdr:row>
      <xdr:rowOff>62128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148505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68580</xdr:rowOff>
    </xdr:from>
    <xdr:to>
      <xdr:col>26</xdr:col>
      <xdr:colOff>101600</xdr:colOff>
      <xdr:row>14</xdr:row>
      <xdr:rowOff>170180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163716</xdr:rowOff>
    </xdr:from>
    <xdr:to>
      <xdr:col>22</xdr:col>
      <xdr:colOff>165100</xdr:colOff>
      <xdr:row>15</xdr:row>
      <xdr:rowOff>93866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1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104043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56921</xdr:rowOff>
    </xdr:from>
    <xdr:to>
      <xdr:col>19</xdr:col>
      <xdr:colOff>38100</xdr:colOff>
      <xdr:row>15</xdr:row>
      <xdr:rowOff>158521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143298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117691</xdr:rowOff>
    </xdr:from>
    <xdr:to>
      <xdr:col>15</xdr:col>
      <xdr:colOff>101600</xdr:colOff>
      <xdr:row>16</xdr:row>
      <xdr:rowOff>47841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32618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2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95339</xdr:rowOff>
    </xdr:from>
    <xdr:to>
      <xdr:col>29</xdr:col>
      <xdr:colOff>127000</xdr:colOff>
      <xdr:row>36</xdr:row>
      <xdr:rowOff>128943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48589"/>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6718</xdr:rowOff>
    </xdr:from>
    <xdr:to>
      <xdr:col>26</xdr:col>
      <xdr:colOff>50800</xdr:colOff>
      <xdr:row>36</xdr:row>
      <xdr:rowOff>95339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59968"/>
          <a:ext cx="698500" cy="8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341426</xdr:rowOff>
    </xdr:from>
    <xdr:to>
      <xdr:col>22</xdr:col>
      <xdr:colOff>114300</xdr:colOff>
      <xdr:row>36</xdr:row>
      <xdr:rowOff>6718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1776"/>
          <a:ext cx="698500" cy="8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341426</xdr:rowOff>
    </xdr:from>
    <xdr:to>
      <xdr:col>18</xdr:col>
      <xdr:colOff>177800</xdr:colOff>
      <xdr:row>36</xdr:row>
      <xdr:rowOff>71069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1776"/>
          <a:ext cx="6985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78143</xdr:rowOff>
    </xdr:from>
    <xdr:to>
      <xdr:col>29</xdr:col>
      <xdr:colOff>177800</xdr:colOff>
      <xdr:row>37</xdr:row>
      <xdr:rowOff>8293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50220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44539</xdr:rowOff>
    </xdr:from>
    <xdr:to>
      <xdr:col>26</xdr:col>
      <xdr:colOff>101600</xdr:colOff>
      <xdr:row>36</xdr:row>
      <xdr:rowOff>146139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130916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298818</xdr:rowOff>
    </xdr:from>
    <xdr:to>
      <xdr:col>22</xdr:col>
      <xdr:colOff>165100</xdr:colOff>
      <xdr:row>36</xdr:row>
      <xdr:rowOff>57518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42295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9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290626</xdr:rowOff>
    </xdr:from>
    <xdr:to>
      <xdr:col>19</xdr:col>
      <xdr:colOff>38100</xdr:colOff>
      <xdr:row>36</xdr:row>
      <xdr:rowOff>49326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34103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20269</xdr:rowOff>
    </xdr:from>
    <xdr:to>
      <xdr:col>15</xdr:col>
      <xdr:colOff>101600</xdr:colOff>
      <xdr:row>36</xdr:row>
      <xdr:rowOff>121869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106646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817,041
798,828
149.83
451,638,365
443,302,743
7,360,386
235,366,559
460,449,543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59042</xdr:rowOff>
    </xdr:from>
    <xdr:to>
      <xdr:col>24</xdr:col>
      <xdr:colOff>63500</xdr:colOff>
      <xdr:row>33</xdr:row>
      <xdr:rowOff>77788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16892"/>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59042</xdr:rowOff>
    </xdr:from>
    <xdr:to>
      <xdr:col>19</xdr:col>
      <xdr:colOff>177800</xdr:colOff>
      <xdr:row>33</xdr:row>
      <xdr:rowOff>148539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6892"/>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148539</xdr:rowOff>
    </xdr:from>
    <xdr:to>
      <xdr:col>15</xdr:col>
      <xdr:colOff>50800</xdr:colOff>
      <xdr:row>34</xdr:row>
      <xdr:rowOff>39344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6389"/>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39344</xdr:rowOff>
    </xdr:from>
    <xdr:to>
      <xdr:col>10</xdr:col>
      <xdr:colOff>114300</xdr:colOff>
      <xdr:row>34</xdr:row>
      <xdr:rowOff>169189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8644"/>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26988</xdr:rowOff>
    </xdr:from>
    <xdr:to>
      <xdr:col>24</xdr:col>
      <xdr:colOff>114300</xdr:colOff>
      <xdr:row>33</xdr:row>
      <xdr:rowOff>128588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49865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8242</xdr:rowOff>
    </xdr:from>
    <xdr:to>
      <xdr:col>20</xdr:col>
      <xdr:colOff>38100</xdr:colOff>
      <xdr:row>33</xdr:row>
      <xdr:rowOff>109842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126369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97739</xdr:rowOff>
    </xdr:from>
    <xdr:to>
      <xdr:col>15</xdr:col>
      <xdr:colOff>101600</xdr:colOff>
      <xdr:row>34</xdr:row>
      <xdr:rowOff>27889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19016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4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159994</xdr:rowOff>
    </xdr:from>
    <xdr:to>
      <xdr:col>10</xdr:col>
      <xdr:colOff>165100</xdr:colOff>
      <xdr:row>34</xdr:row>
      <xdr:rowOff>90144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81271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118389</xdr:rowOff>
    </xdr:from>
    <xdr:to>
      <xdr:col>6</xdr:col>
      <xdr:colOff>38100</xdr:colOff>
      <xdr:row>35</xdr:row>
      <xdr:rowOff>48539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39666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55073</xdr:rowOff>
    </xdr:from>
    <xdr:to>
      <xdr:col>24</xdr:col>
      <xdr:colOff>63500</xdr:colOff>
      <xdr:row>55</xdr:row>
      <xdr:rowOff>91146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13373"/>
          <a:ext cx="838200" cy="20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55073</xdr:rowOff>
    </xdr:from>
    <xdr:to>
      <xdr:col>19</xdr:col>
      <xdr:colOff>177800</xdr:colOff>
      <xdr:row>55</xdr:row>
      <xdr:rowOff>70069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13373"/>
          <a:ext cx="889000" cy="18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70069</xdr:rowOff>
    </xdr:from>
    <xdr:to>
      <xdr:col>15</xdr:col>
      <xdr:colOff>50800</xdr:colOff>
      <xdr:row>57</xdr:row>
      <xdr:rowOff>15204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9819"/>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15204</xdr:rowOff>
    </xdr:from>
    <xdr:to>
      <xdr:col>10</xdr:col>
      <xdr:colOff>114300</xdr:colOff>
      <xdr:row>57</xdr:row>
      <xdr:rowOff>115605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7854"/>
          <a:ext cx="8890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40346</xdr:rowOff>
    </xdr:from>
    <xdr:to>
      <xdr:col>24</xdr:col>
      <xdr:colOff>114300</xdr:colOff>
      <xdr:row>55</xdr:row>
      <xdr:rowOff>141946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63223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4273</xdr:rowOff>
    </xdr:from>
    <xdr:to>
      <xdr:col>20</xdr:col>
      <xdr:colOff>38100</xdr:colOff>
      <xdr:row>54</xdr:row>
      <xdr:rowOff>105873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97000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19269</xdr:rowOff>
    </xdr:from>
    <xdr:to>
      <xdr:col>15</xdr:col>
      <xdr:colOff>101600</xdr:colOff>
      <xdr:row>55</xdr:row>
      <xdr:rowOff>120869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111996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4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135854</xdr:rowOff>
    </xdr:from>
    <xdr:to>
      <xdr:col>10</xdr:col>
      <xdr:colOff>165100</xdr:colOff>
      <xdr:row>57</xdr:row>
      <xdr:rowOff>66004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82531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64805</xdr:rowOff>
    </xdr:from>
    <xdr:to>
      <xdr:col>6</xdr:col>
      <xdr:colOff>38100</xdr:colOff>
      <xdr:row>57</xdr:row>
      <xdr:rowOff>166405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46845</xdr:rowOff>
    </xdr:from>
    <xdr:to>
      <xdr:col>24</xdr:col>
      <xdr:colOff>63500</xdr:colOff>
      <xdr:row>77</xdr:row>
      <xdr:rowOff>93980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48495"/>
          <a:ext cx="8382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41619</xdr:rowOff>
    </xdr:from>
    <xdr:to>
      <xdr:col>19</xdr:col>
      <xdr:colOff>177800</xdr:colOff>
      <xdr:row>77</xdr:row>
      <xdr:rowOff>93980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43269"/>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168873</xdr:rowOff>
    </xdr:from>
    <xdr:to>
      <xdr:col>15</xdr:col>
      <xdr:colOff>50800</xdr:colOff>
      <xdr:row>77</xdr:row>
      <xdr:rowOff>41619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19907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161362</xdr:rowOff>
    </xdr:from>
    <xdr:to>
      <xdr:col>10</xdr:col>
      <xdr:colOff>114300</xdr:colOff>
      <xdr:row>76</xdr:row>
      <xdr:rowOff>168873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9156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167495</xdr:rowOff>
    </xdr:from>
    <xdr:to>
      <xdr:col>24</xdr:col>
      <xdr:colOff>114300</xdr:colOff>
      <xdr:row>77</xdr:row>
      <xdr:rowOff>97645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145922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7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43180</xdr:rowOff>
    </xdr:from>
    <xdr:to>
      <xdr:col>20</xdr:col>
      <xdr:colOff>38100</xdr:colOff>
      <xdr:row>77</xdr:row>
      <xdr:rowOff>144780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135907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162269</xdr:rowOff>
    </xdr:from>
    <xdr:to>
      <xdr:col>15</xdr:col>
      <xdr:colOff>101600</xdr:colOff>
      <xdr:row>77</xdr:row>
      <xdr:rowOff>92419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83546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2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118073</xdr:rowOff>
    </xdr:from>
    <xdr:to>
      <xdr:col>10</xdr:col>
      <xdr:colOff>165100</xdr:colOff>
      <xdr:row>77</xdr:row>
      <xdr:rowOff>48223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39350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4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110562</xdr:rowOff>
    </xdr:from>
    <xdr:to>
      <xdr:col>6</xdr:col>
      <xdr:colOff>38100</xdr:colOff>
      <xdr:row>77</xdr:row>
      <xdr:rowOff>40712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57239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91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144033</xdr:rowOff>
    </xdr:from>
    <xdr:to>
      <xdr:col>24</xdr:col>
      <xdr:colOff>63500</xdr:colOff>
      <xdr:row>95</xdr:row>
      <xdr:rowOff>95221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60333"/>
          <a:ext cx="8382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164443</xdr:rowOff>
    </xdr:from>
    <xdr:to>
      <xdr:col>19</xdr:col>
      <xdr:colOff>177800</xdr:colOff>
      <xdr:row>95</xdr:row>
      <xdr:rowOff>95221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280743"/>
          <a:ext cx="889000" cy="1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164443</xdr:rowOff>
    </xdr:from>
    <xdr:to>
      <xdr:col>15</xdr:col>
      <xdr:colOff>50800</xdr:colOff>
      <xdr:row>96</xdr:row>
      <xdr:rowOff>152305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80743"/>
          <a:ext cx="889000" cy="3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152305</xdr:rowOff>
    </xdr:from>
    <xdr:to>
      <xdr:col>10</xdr:col>
      <xdr:colOff>114300</xdr:colOff>
      <xdr:row>97</xdr:row>
      <xdr:rowOff>49174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11505"/>
          <a:ext cx="8890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93233</xdr:rowOff>
    </xdr:from>
    <xdr:to>
      <xdr:col>24</xdr:col>
      <xdr:colOff>114300</xdr:colOff>
      <xdr:row>95</xdr:row>
      <xdr:rowOff>23383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116110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44421</xdr:rowOff>
    </xdr:from>
    <xdr:to>
      <xdr:col>20</xdr:col>
      <xdr:colOff>38100</xdr:colOff>
      <xdr:row>95</xdr:row>
      <xdr:rowOff>146021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162548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10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113643</xdr:rowOff>
    </xdr:from>
    <xdr:to>
      <xdr:col>15</xdr:col>
      <xdr:colOff>101600</xdr:colOff>
      <xdr:row>95</xdr:row>
      <xdr:rowOff>43793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60320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0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101505</xdr:rowOff>
    </xdr:from>
    <xdr:to>
      <xdr:col>10</xdr:col>
      <xdr:colOff>165100</xdr:colOff>
      <xdr:row>97</xdr:row>
      <xdr:rowOff>31655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48182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33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169824</xdr:rowOff>
    </xdr:from>
    <xdr:to>
      <xdr:col>6</xdr:col>
      <xdr:colOff>38100</xdr:colOff>
      <xdr:row>97</xdr:row>
      <xdr:rowOff>99974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116501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40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89941</xdr:rowOff>
    </xdr:from>
    <xdr:to>
      <xdr:col>55</xdr:col>
      <xdr:colOff>0</xdr:colOff>
      <xdr:row>39</xdr:row>
      <xdr:rowOff>29108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05041"/>
          <a:ext cx="838200" cy="1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89941</xdr:rowOff>
    </xdr:from>
    <xdr:to>
      <xdr:col>50</xdr:col>
      <xdr:colOff>114300</xdr:colOff>
      <xdr:row>39</xdr:row>
      <xdr:rowOff>42405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05041"/>
          <a:ext cx="8890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135915</xdr:rowOff>
    </xdr:from>
    <xdr:to>
      <xdr:col>45</xdr:col>
      <xdr:colOff>177800</xdr:colOff>
      <xdr:row>39</xdr:row>
      <xdr:rowOff>42405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50865"/>
          <a:ext cx="889000" cy="12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135915</xdr:rowOff>
    </xdr:from>
    <xdr:to>
      <xdr:col>41</xdr:col>
      <xdr:colOff>50800</xdr:colOff>
      <xdr:row>39</xdr:row>
      <xdr:rowOff>70904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50865"/>
          <a:ext cx="889000" cy="13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149758</xdr:rowOff>
    </xdr:from>
    <xdr:to>
      <xdr:col>55</xdr:col>
      <xdr:colOff>50800</xdr:colOff>
      <xdr:row>39</xdr:row>
      <xdr:rowOff>79908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64685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39141</xdr:rowOff>
    </xdr:from>
    <xdr:to>
      <xdr:col>50</xdr:col>
      <xdr:colOff>165100</xdr:colOff>
      <xdr:row>38</xdr:row>
      <xdr:rowOff>140741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131868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163055</xdr:rowOff>
    </xdr:from>
    <xdr:to>
      <xdr:col>46</xdr:col>
      <xdr:colOff>38100</xdr:colOff>
      <xdr:row>39</xdr:row>
      <xdr:rowOff>93205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84332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85115</xdr:rowOff>
    </xdr:from>
    <xdr:to>
      <xdr:col>41</xdr:col>
      <xdr:colOff>101600</xdr:colOff>
      <xdr:row>32</xdr:row>
      <xdr:rowOff>15265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6392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9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20104</xdr:rowOff>
    </xdr:from>
    <xdr:to>
      <xdr:col>36</xdr:col>
      <xdr:colOff>165100</xdr:colOff>
      <xdr:row>39</xdr:row>
      <xdr:rowOff>121704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112831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38773</xdr:rowOff>
    </xdr:from>
    <xdr:to>
      <xdr:col>55</xdr:col>
      <xdr:colOff>0</xdr:colOff>
      <xdr:row>57</xdr:row>
      <xdr:rowOff>123660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11423"/>
          <a:ext cx="8382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20962</xdr:rowOff>
    </xdr:from>
    <xdr:to>
      <xdr:col>50</xdr:col>
      <xdr:colOff>114300</xdr:colOff>
      <xdr:row>57</xdr:row>
      <xdr:rowOff>38773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93612"/>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113773</xdr:rowOff>
    </xdr:from>
    <xdr:to>
      <xdr:col>45</xdr:col>
      <xdr:colOff>177800</xdr:colOff>
      <xdr:row>57</xdr:row>
      <xdr:rowOff>20962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43523"/>
          <a:ext cx="8890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161131</xdr:rowOff>
    </xdr:from>
    <xdr:to>
      <xdr:col>41</xdr:col>
      <xdr:colOff>50800</xdr:colOff>
      <xdr:row>55</xdr:row>
      <xdr:rowOff>113773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19431"/>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72860</xdr:rowOff>
    </xdr:from>
    <xdr:to>
      <xdr:col>55</xdr:col>
      <xdr:colOff>50800</xdr:colOff>
      <xdr:row>58</xdr:row>
      <xdr:rowOff>3010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159237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159423</xdr:rowOff>
    </xdr:from>
    <xdr:to>
      <xdr:col>50</xdr:col>
      <xdr:colOff>165100</xdr:colOff>
      <xdr:row>57</xdr:row>
      <xdr:rowOff>89573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80700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141612</xdr:rowOff>
    </xdr:from>
    <xdr:to>
      <xdr:col>46</xdr:col>
      <xdr:colOff>38100</xdr:colOff>
      <xdr:row>57</xdr:row>
      <xdr:rowOff>71762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62889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62973</xdr:rowOff>
    </xdr:from>
    <xdr:to>
      <xdr:col>41</xdr:col>
      <xdr:colOff>101600</xdr:colOff>
      <xdr:row>55</xdr:row>
      <xdr:rowOff>164573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155700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110331</xdr:rowOff>
    </xdr:from>
    <xdr:to>
      <xdr:col>36</xdr:col>
      <xdr:colOff>165100</xdr:colOff>
      <xdr:row>55</xdr:row>
      <xdr:rowOff>40481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57008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52184</xdr:rowOff>
    </xdr:from>
    <xdr:to>
      <xdr:col>55</xdr:col>
      <xdr:colOff>0</xdr:colOff>
      <xdr:row>77</xdr:row>
      <xdr:rowOff>125146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53834"/>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61671</xdr:rowOff>
    </xdr:from>
    <xdr:to>
      <xdr:col>50</xdr:col>
      <xdr:colOff>114300</xdr:colOff>
      <xdr:row>77</xdr:row>
      <xdr:rowOff>125146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63321"/>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149377</xdr:rowOff>
    </xdr:from>
    <xdr:to>
      <xdr:col>45</xdr:col>
      <xdr:colOff>177800</xdr:colOff>
      <xdr:row>77</xdr:row>
      <xdr:rowOff>61671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08127"/>
          <a:ext cx="889000" cy="2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25095</xdr:rowOff>
    </xdr:from>
    <xdr:to>
      <xdr:col>41</xdr:col>
      <xdr:colOff>50800</xdr:colOff>
      <xdr:row>75</xdr:row>
      <xdr:rowOff>149377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883845"/>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1384</xdr:rowOff>
    </xdr:from>
    <xdr:to>
      <xdr:col>55</xdr:col>
      <xdr:colOff>50800</xdr:colOff>
      <xdr:row>77</xdr:row>
      <xdr:rowOff>102984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151261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8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74346</xdr:rowOff>
    </xdr:from>
    <xdr:to>
      <xdr:col>50</xdr:col>
      <xdr:colOff>165100</xdr:colOff>
      <xdr:row>78</xdr:row>
      <xdr:rowOff>4496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167073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10871</xdr:rowOff>
    </xdr:from>
    <xdr:to>
      <xdr:col>46</xdr:col>
      <xdr:colOff>38100</xdr:colOff>
      <xdr:row>77</xdr:row>
      <xdr:rowOff>112471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103598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98578</xdr:rowOff>
    </xdr:from>
    <xdr:to>
      <xdr:col>41</xdr:col>
      <xdr:colOff>101600</xdr:colOff>
      <xdr:row>76</xdr:row>
      <xdr:rowOff>28727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57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19854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145745</xdr:rowOff>
    </xdr:from>
    <xdr:to>
      <xdr:col>36</xdr:col>
      <xdr:colOff>165100</xdr:colOff>
      <xdr:row>75</xdr:row>
      <xdr:rowOff>75895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92422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6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57894</xdr:rowOff>
    </xdr:from>
    <xdr:to>
      <xdr:col>55</xdr:col>
      <xdr:colOff>0</xdr:colOff>
      <xdr:row>97</xdr:row>
      <xdr:rowOff>117983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88544"/>
          <a:ext cx="8382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57894</xdr:rowOff>
    </xdr:from>
    <xdr:to>
      <xdr:col>50</xdr:col>
      <xdr:colOff>114300</xdr:colOff>
      <xdr:row>97</xdr:row>
      <xdr:rowOff>67103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88544"/>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74222</xdr:rowOff>
    </xdr:from>
    <xdr:to>
      <xdr:col>45</xdr:col>
      <xdr:colOff>177800</xdr:colOff>
      <xdr:row>97</xdr:row>
      <xdr:rowOff>67103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533422"/>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26053</xdr:rowOff>
    </xdr:from>
    <xdr:to>
      <xdr:col>41</xdr:col>
      <xdr:colOff>50800</xdr:colOff>
      <xdr:row>96</xdr:row>
      <xdr:rowOff>74222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485253"/>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67183</xdr:rowOff>
    </xdr:from>
    <xdr:to>
      <xdr:col>55</xdr:col>
      <xdr:colOff>50800</xdr:colOff>
      <xdr:row>97</xdr:row>
      <xdr:rowOff>168783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153560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7094</xdr:rowOff>
    </xdr:from>
    <xdr:to>
      <xdr:col>50</xdr:col>
      <xdr:colOff>165100</xdr:colOff>
      <xdr:row>97</xdr:row>
      <xdr:rowOff>108694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99821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16303</xdr:rowOff>
    </xdr:from>
    <xdr:to>
      <xdr:col>46</xdr:col>
      <xdr:colOff>38100</xdr:colOff>
      <xdr:row>97</xdr:row>
      <xdr:rowOff>117903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109030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23422</xdr:rowOff>
    </xdr:from>
    <xdr:to>
      <xdr:col>41</xdr:col>
      <xdr:colOff>101600</xdr:colOff>
      <xdr:row>96</xdr:row>
      <xdr:rowOff>125022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116149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146703</xdr:rowOff>
    </xdr:from>
    <xdr:to>
      <xdr:col>36</xdr:col>
      <xdr:colOff>165100</xdr:colOff>
      <xdr:row>96</xdr:row>
      <xdr:rowOff>76853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67980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93871</xdr:rowOff>
    </xdr:from>
    <xdr:to>
      <xdr:col>85</xdr:col>
      <xdr:colOff>127000</xdr:colOff>
      <xdr:row>39</xdr:row>
      <xdr:rowOff>95395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042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93871</xdr:rowOff>
    </xdr:from>
    <xdr:to>
      <xdr:col>81</xdr:col>
      <xdr:colOff>50800</xdr:colOff>
      <xdr:row>39</xdr:row>
      <xdr:rowOff>96919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8042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90932</xdr:rowOff>
    </xdr:from>
    <xdr:to>
      <xdr:col>76</xdr:col>
      <xdr:colOff>114300</xdr:colOff>
      <xdr:row>39</xdr:row>
      <xdr:rowOff>96919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77482"/>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149497</xdr:rowOff>
    </xdr:from>
    <xdr:to>
      <xdr:col>71</xdr:col>
      <xdr:colOff>177800</xdr:colOff>
      <xdr:row>39</xdr:row>
      <xdr:rowOff>90932</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64597"/>
          <a:ext cx="889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44595</xdr:rowOff>
    </xdr:from>
    <xdr:to>
      <xdr:col>85</xdr:col>
      <xdr:colOff>177800</xdr:colOff>
      <xdr:row>39</xdr:row>
      <xdr:rowOff>146195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130972</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43071</xdr:rowOff>
    </xdr:from>
    <xdr:to>
      <xdr:col>81</xdr:col>
      <xdr:colOff>101600</xdr:colOff>
      <xdr:row>39</xdr:row>
      <xdr:rowOff>144671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135798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46119</xdr:rowOff>
    </xdr:from>
    <xdr:to>
      <xdr:col>76</xdr:col>
      <xdr:colOff>165100</xdr:colOff>
      <xdr:row>39</xdr:row>
      <xdr:rowOff>147719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138846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35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40132</xdr:rowOff>
    </xdr:from>
    <xdr:to>
      <xdr:col>72</xdr:col>
      <xdr:colOff>38100</xdr:colOff>
      <xdr:row>39</xdr:row>
      <xdr:rowOff>141732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132859</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46333" y="6819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98697</xdr:rowOff>
    </xdr:from>
    <xdr:to>
      <xdr:col>67</xdr:col>
      <xdr:colOff>101600</xdr:colOff>
      <xdr:row>39</xdr:row>
      <xdr:rowOff>28847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19974</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113867</xdr:rowOff>
    </xdr:from>
    <xdr:to>
      <xdr:col>85</xdr:col>
      <xdr:colOff>127000</xdr:colOff>
      <xdr:row>77</xdr:row>
      <xdr:rowOff>116497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15517"/>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80835</xdr:rowOff>
    </xdr:from>
    <xdr:to>
      <xdr:col>81</xdr:col>
      <xdr:colOff>50800</xdr:colOff>
      <xdr:row>77</xdr:row>
      <xdr:rowOff>116497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8248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80835</xdr:rowOff>
    </xdr:from>
    <xdr:to>
      <xdr:col>76</xdr:col>
      <xdr:colOff>114300</xdr:colOff>
      <xdr:row>77</xdr:row>
      <xdr:rowOff>143777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282485"/>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143777</xdr:rowOff>
    </xdr:from>
    <xdr:to>
      <xdr:col>71</xdr:col>
      <xdr:colOff>177800</xdr:colOff>
      <xdr:row>78</xdr:row>
      <xdr:rowOff>68796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45427"/>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63067</xdr:rowOff>
    </xdr:from>
    <xdr:to>
      <xdr:col>85</xdr:col>
      <xdr:colOff>177800</xdr:colOff>
      <xdr:row>77</xdr:row>
      <xdr:rowOff>164667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41494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65697</xdr:rowOff>
    </xdr:from>
    <xdr:to>
      <xdr:col>81</xdr:col>
      <xdr:colOff>101600</xdr:colOff>
      <xdr:row>77</xdr:row>
      <xdr:rowOff>167297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158424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30035</xdr:rowOff>
    </xdr:from>
    <xdr:to>
      <xdr:col>76</xdr:col>
      <xdr:colOff>165100</xdr:colOff>
      <xdr:row>77</xdr:row>
      <xdr:rowOff>131635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122762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92977</xdr:rowOff>
    </xdr:from>
    <xdr:to>
      <xdr:col>72</xdr:col>
      <xdr:colOff>38100</xdr:colOff>
      <xdr:row>78</xdr:row>
      <xdr:rowOff>23127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14254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17996</xdr:rowOff>
    </xdr:from>
    <xdr:to>
      <xdr:col>67</xdr:col>
      <xdr:colOff>101600</xdr:colOff>
      <xdr:row>78</xdr:row>
      <xdr:rowOff>119596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110723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163474</xdr:rowOff>
    </xdr:from>
    <xdr:to>
      <xdr:col>85</xdr:col>
      <xdr:colOff>126364</xdr:colOff>
      <xdr:row>98</xdr:row>
      <xdr:rowOff>76698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6108324"/>
          <a:ext cx="1269" cy="77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80525</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76698</xdr:rowOff>
    </xdr:from>
    <xdr:to>
      <xdr:col>86</xdr:col>
      <xdr:colOff>25400</xdr:colOff>
      <xdr:row>98</xdr:row>
      <xdr:rowOff>76698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7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110151</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8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163474</xdr:rowOff>
    </xdr:from>
    <xdr:to>
      <xdr:col>86</xdr:col>
      <xdr:colOff>25400</xdr:colOff>
      <xdr:row>93</xdr:row>
      <xdr:rowOff>163474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10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83418</xdr:rowOff>
    </xdr:from>
    <xdr:to>
      <xdr:col>85</xdr:col>
      <xdr:colOff>127000</xdr:colOff>
      <xdr:row>95</xdr:row>
      <xdr:rowOff>105228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028268"/>
          <a:ext cx="838200" cy="36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154698</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42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4821</xdr:rowOff>
    </xdr:from>
    <xdr:to>
      <xdr:col>85</xdr:col>
      <xdr:colOff>177800</xdr:colOff>
      <xdr:row>96</xdr:row>
      <xdr:rowOff>106421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96769</xdr:rowOff>
    </xdr:from>
    <xdr:to>
      <xdr:col>81</xdr:col>
      <xdr:colOff>50800</xdr:colOff>
      <xdr:row>93</xdr:row>
      <xdr:rowOff>83418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5527269"/>
          <a:ext cx="889000" cy="50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157846</xdr:rowOff>
    </xdr:from>
    <xdr:to>
      <xdr:col>81</xdr:col>
      <xdr:colOff>101600</xdr:colOff>
      <xdr:row>96</xdr:row>
      <xdr:rowOff>87996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79123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53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96769</xdr:rowOff>
    </xdr:from>
    <xdr:to>
      <xdr:col>76</xdr:col>
      <xdr:colOff>114300</xdr:colOff>
      <xdr:row>96</xdr:row>
      <xdr:rowOff>25445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5527269"/>
          <a:ext cx="889000" cy="95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67915</xdr:rowOff>
    </xdr:from>
    <xdr:to>
      <xdr:col>76</xdr:col>
      <xdr:colOff>165100</xdr:colOff>
      <xdr:row>95</xdr:row>
      <xdr:rowOff>169515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160642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25445</xdr:rowOff>
    </xdr:from>
    <xdr:to>
      <xdr:col>71</xdr:col>
      <xdr:colOff>177800</xdr:colOff>
      <xdr:row>96</xdr:row>
      <xdr:rowOff>104404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484645"/>
          <a:ext cx="889000" cy="7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79344</xdr:rowOff>
    </xdr:from>
    <xdr:to>
      <xdr:col>72</xdr:col>
      <xdr:colOff>38100</xdr:colOff>
      <xdr:row>98</xdr:row>
      <xdr:rowOff>9494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621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25440</xdr:rowOff>
    </xdr:from>
    <xdr:to>
      <xdr:col>67</xdr:col>
      <xdr:colOff>101600</xdr:colOff>
      <xdr:row>97</xdr:row>
      <xdr:rowOff>127040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118167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54428</xdr:rowOff>
    </xdr:from>
    <xdr:to>
      <xdr:col>85</xdr:col>
      <xdr:colOff>177800</xdr:colOff>
      <xdr:row>95</xdr:row>
      <xdr:rowOff>156028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3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77305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32618</xdr:rowOff>
    </xdr:from>
    <xdr:to>
      <xdr:col>81</xdr:col>
      <xdr:colOff>101600</xdr:colOff>
      <xdr:row>93</xdr:row>
      <xdr:rowOff>134218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59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150745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7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45969</xdr:rowOff>
    </xdr:from>
    <xdr:to>
      <xdr:col>76</xdr:col>
      <xdr:colOff>165100</xdr:colOff>
      <xdr:row>90</xdr:row>
      <xdr:rowOff>147569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54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164096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52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146095</xdr:rowOff>
    </xdr:from>
    <xdr:to>
      <xdr:col>72</xdr:col>
      <xdr:colOff>38100</xdr:colOff>
      <xdr:row>96</xdr:row>
      <xdr:rowOff>76245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92772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2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53604</xdr:rowOff>
    </xdr:from>
    <xdr:to>
      <xdr:col>67</xdr:col>
      <xdr:colOff>101600</xdr:colOff>
      <xdr:row>96</xdr:row>
      <xdr:rowOff>155204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5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281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28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83856</xdr:rowOff>
    </xdr:from>
    <xdr:to>
      <xdr:col>116</xdr:col>
      <xdr:colOff>63500</xdr:colOff>
      <xdr:row>39</xdr:row>
      <xdr:rowOff>93653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7704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68507</xdr:rowOff>
    </xdr:from>
    <xdr:to>
      <xdr:col>111</xdr:col>
      <xdr:colOff>177800</xdr:colOff>
      <xdr:row>39</xdr:row>
      <xdr:rowOff>83856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75505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58057</xdr:rowOff>
    </xdr:from>
    <xdr:to>
      <xdr:col>107</xdr:col>
      <xdr:colOff>50800</xdr:colOff>
      <xdr:row>39</xdr:row>
      <xdr:rowOff>68507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74460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82224</xdr:rowOff>
    </xdr:from>
    <xdr:to>
      <xdr:col>102</xdr:col>
      <xdr:colOff>114300</xdr:colOff>
      <xdr:row>39</xdr:row>
      <xdr:rowOff>58057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597324"/>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42853</xdr:rowOff>
    </xdr:from>
    <xdr:to>
      <xdr:col>116</xdr:col>
      <xdr:colOff>114300</xdr:colOff>
      <xdr:row>39</xdr:row>
      <xdr:rowOff>144453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129230</xdr:rowOff>
    </xdr:from>
    <xdr:ext cx="313932"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644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33056</xdr:rowOff>
    </xdr:from>
    <xdr:to>
      <xdr:col>112</xdr:col>
      <xdr:colOff>38100</xdr:colOff>
      <xdr:row>39</xdr:row>
      <xdr:rowOff>134656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125783</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66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17707</xdr:rowOff>
    </xdr:from>
    <xdr:to>
      <xdr:col>107</xdr:col>
      <xdr:colOff>101600</xdr:colOff>
      <xdr:row>39</xdr:row>
      <xdr:rowOff>119307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110434</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77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7257</xdr:rowOff>
    </xdr:from>
    <xdr:to>
      <xdr:col>102</xdr:col>
      <xdr:colOff>165100</xdr:colOff>
      <xdr:row>39</xdr:row>
      <xdr:rowOff>108857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99984</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6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31424</xdr:rowOff>
    </xdr:from>
    <xdr:to>
      <xdr:col>98</xdr:col>
      <xdr:colOff>38100</xdr:colOff>
      <xdr:row>38</xdr:row>
      <xdr:rowOff>133024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124151</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67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13081</xdr:rowOff>
    </xdr:from>
    <xdr:to>
      <xdr:col>116</xdr:col>
      <xdr:colOff>63500</xdr:colOff>
      <xdr:row>59</xdr:row>
      <xdr:rowOff>30111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10128631"/>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29096</xdr:rowOff>
    </xdr:from>
    <xdr:to>
      <xdr:col>111</xdr:col>
      <xdr:colOff>177800</xdr:colOff>
      <xdr:row>59</xdr:row>
      <xdr:rowOff>30111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144646"/>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27622</xdr:rowOff>
    </xdr:from>
    <xdr:to>
      <xdr:col>107</xdr:col>
      <xdr:colOff>50800</xdr:colOff>
      <xdr:row>59</xdr:row>
      <xdr:rowOff>29096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143172"/>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25781</xdr:rowOff>
    </xdr:from>
    <xdr:to>
      <xdr:col>102</xdr:col>
      <xdr:colOff>114300</xdr:colOff>
      <xdr:row>59</xdr:row>
      <xdr:rowOff>27622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141331"/>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133731</xdr:rowOff>
    </xdr:from>
    <xdr:to>
      <xdr:col>116</xdr:col>
      <xdr:colOff>114300</xdr:colOff>
      <xdr:row>59</xdr:row>
      <xdr:rowOff>63881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0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48658</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150761</xdr:rowOff>
    </xdr:from>
    <xdr:to>
      <xdr:col>112</xdr:col>
      <xdr:colOff>38100</xdr:colOff>
      <xdr:row>59</xdr:row>
      <xdr:rowOff>80911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72038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1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149746</xdr:rowOff>
    </xdr:from>
    <xdr:to>
      <xdr:col>107</xdr:col>
      <xdr:colOff>101600</xdr:colOff>
      <xdr:row>59</xdr:row>
      <xdr:rowOff>79896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71023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1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148272</xdr:rowOff>
    </xdr:from>
    <xdr:to>
      <xdr:col>102</xdr:col>
      <xdr:colOff>165100</xdr:colOff>
      <xdr:row>59</xdr:row>
      <xdr:rowOff>78422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69549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146431</xdr:rowOff>
    </xdr:from>
    <xdr:to>
      <xdr:col>98</xdr:col>
      <xdr:colOff>38100</xdr:colOff>
      <xdr:row>59</xdr:row>
      <xdr:rowOff>76581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67708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1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86939</xdr:rowOff>
    </xdr:from>
    <xdr:to>
      <xdr:col>116</xdr:col>
      <xdr:colOff>63500</xdr:colOff>
      <xdr:row>75</xdr:row>
      <xdr:rowOff>46797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774239"/>
          <a:ext cx="8382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46797</xdr:rowOff>
    </xdr:from>
    <xdr:to>
      <xdr:col>111</xdr:col>
      <xdr:colOff>177800</xdr:colOff>
      <xdr:row>75</xdr:row>
      <xdr:rowOff>99101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05547"/>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99101</xdr:rowOff>
    </xdr:from>
    <xdr:to>
      <xdr:col>107</xdr:col>
      <xdr:colOff>50800</xdr:colOff>
      <xdr:row>75</xdr:row>
      <xdr:rowOff>158766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57851"/>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158766</xdr:rowOff>
    </xdr:from>
    <xdr:to>
      <xdr:col>102</xdr:col>
      <xdr:colOff>114300</xdr:colOff>
      <xdr:row>76</xdr:row>
      <xdr:rowOff>61930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017516"/>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36139</xdr:rowOff>
    </xdr:from>
    <xdr:to>
      <xdr:col>116</xdr:col>
      <xdr:colOff>114300</xdr:colOff>
      <xdr:row>74</xdr:row>
      <xdr:rowOff>137739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7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59016</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5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167447</xdr:rowOff>
    </xdr:from>
    <xdr:to>
      <xdr:col>112</xdr:col>
      <xdr:colOff>38100</xdr:colOff>
      <xdr:row>75</xdr:row>
      <xdr:rowOff>97597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114124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48301</xdr:rowOff>
    </xdr:from>
    <xdr:to>
      <xdr:col>107</xdr:col>
      <xdr:colOff>101600</xdr:colOff>
      <xdr:row>75</xdr:row>
      <xdr:rowOff>149901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166428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107966</xdr:rowOff>
    </xdr:from>
    <xdr:to>
      <xdr:col>102</xdr:col>
      <xdr:colOff>165100</xdr:colOff>
      <xdr:row>76</xdr:row>
      <xdr:rowOff>38116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54643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7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11130</xdr:rowOff>
    </xdr:from>
    <xdr:to>
      <xdr:col>98</xdr:col>
      <xdr:colOff>38100</xdr:colOff>
      <xdr:row>76</xdr:row>
      <xdr:rowOff>112730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129257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8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543</a:t>
          </a:r>
          <a:r>
            <a:rPr kumimoji="1" lang="ja-JP" altLang="en-US" sz="1300">
              <a:latin typeface="ＭＳ Ｐゴシック" panose="020B0600070205080204" pitchFamily="50" charset="-128"/>
              <a:ea typeface="ＭＳ Ｐゴシック" panose="020B0600070205080204" pitchFamily="50" charset="-128"/>
            </a:rPr>
            <a:t>千円で、主な構成項目は、扶助費、人件費、物件費となっている。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扶助費は、障害者自立支援給付費や認定こども園・幼稚園給付費等が増加したことと、物価高騰対策として住民税非課税世帯への臨時特別給付金の支給等を実施したことにより、前年度から増加している。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人件費は、人事委員会勧告などの影響により増加したものの、定年延長による退職手当が減少したなどにより、前年度から一時的に減少しているが、類似団体平均と比べて高い水準となっている。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物件費は、物価高騰の影響やふるさと納税業務委託により増加したものの、新型コロナウイルス感染症の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類感染症移行に伴う新型コロナウイルスワクチン接種事業費の減等により、前年度から減少している。</a:t>
          </a:r>
        </a:p>
        <a:p>
          <a:r>
            <a:rPr kumimoji="1" lang="ja-JP" altLang="en-US" sz="1300">
              <a:latin typeface="ＭＳ Ｐゴシック" panose="020B0600070205080204" pitchFamily="50" charset="-128"/>
              <a:ea typeface="ＭＳ Ｐゴシック" panose="020B0600070205080204" pitchFamily="50" charset="-128"/>
            </a:rPr>
            <a:t>　扶助費をはじめとした義務的経費が引き続き増加している状況を踏まえると今後も経常収支比率が上昇する可能性もあることから、自主財源の確保に加え、財政面だけではなく組織運営面にも踏み込んだ構造的な改革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817,041
798,828
149.83
451,638,365
443,302,743
7,360,386
235,366,559
460,449,543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157661</xdr:rowOff>
    </xdr:from>
    <xdr:to>
      <xdr:col>24</xdr:col>
      <xdr:colOff>63500</xdr:colOff>
      <xdr:row>33</xdr:row>
      <xdr:rowOff>82550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4061"/>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157661</xdr:rowOff>
    </xdr:from>
    <xdr:to>
      <xdr:col>19</xdr:col>
      <xdr:colOff>177800</xdr:colOff>
      <xdr:row>33</xdr:row>
      <xdr:rowOff>110308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4406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169092</xdr:rowOff>
    </xdr:from>
    <xdr:to>
      <xdr:col>15</xdr:col>
      <xdr:colOff>50800</xdr:colOff>
      <xdr:row>33</xdr:row>
      <xdr:rowOff>110308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5549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169092</xdr:rowOff>
    </xdr:from>
    <xdr:to>
      <xdr:col>10</xdr:col>
      <xdr:colOff>114300</xdr:colOff>
      <xdr:row>33</xdr:row>
      <xdr:rowOff>25400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554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106861</xdr:rowOff>
    </xdr:from>
    <xdr:to>
      <xdr:col>20</xdr:col>
      <xdr:colOff>38100</xdr:colOff>
      <xdr:row>33</xdr:row>
      <xdr:rowOff>37011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53538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59508</xdr:rowOff>
    </xdr:from>
    <xdr:to>
      <xdr:col>15</xdr:col>
      <xdr:colOff>101600</xdr:colOff>
      <xdr:row>33</xdr:row>
      <xdr:rowOff>161108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6185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118292</xdr:rowOff>
    </xdr:from>
    <xdr:to>
      <xdr:col>10</xdr:col>
      <xdr:colOff>165100</xdr:colOff>
      <xdr:row>33</xdr:row>
      <xdr:rowOff>48442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64969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146050</xdr:rowOff>
    </xdr:from>
    <xdr:to>
      <xdr:col>6</xdr:col>
      <xdr:colOff>38100</xdr:colOff>
      <xdr:row>33</xdr:row>
      <xdr:rowOff>76200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92727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22352</xdr:rowOff>
    </xdr:from>
    <xdr:to>
      <xdr:col>24</xdr:col>
      <xdr:colOff>63500</xdr:colOff>
      <xdr:row>58</xdr:row>
      <xdr:rowOff>103454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66452"/>
          <a:ext cx="838200" cy="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108242</xdr:rowOff>
    </xdr:from>
    <xdr:to>
      <xdr:col>19</xdr:col>
      <xdr:colOff>177800</xdr:colOff>
      <xdr:row>58</xdr:row>
      <xdr:rowOff>22352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80892"/>
          <a:ext cx="889000" cy="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36309</xdr:rowOff>
    </xdr:from>
    <xdr:to>
      <xdr:col>15</xdr:col>
      <xdr:colOff>50800</xdr:colOff>
      <xdr:row>57</xdr:row>
      <xdr:rowOff>108242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80259"/>
          <a:ext cx="889000" cy="1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36309</xdr:rowOff>
    </xdr:from>
    <xdr:to>
      <xdr:col>10</xdr:col>
      <xdr:colOff>114300</xdr:colOff>
      <xdr:row>59</xdr:row>
      <xdr:rowOff>14783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80259"/>
          <a:ext cx="889000" cy="13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52654</xdr:rowOff>
    </xdr:from>
    <xdr:to>
      <xdr:col>24</xdr:col>
      <xdr:colOff>114300</xdr:colOff>
      <xdr:row>58</xdr:row>
      <xdr:rowOff>154254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30383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143002</xdr:rowOff>
    </xdr:from>
    <xdr:to>
      <xdr:col>20</xdr:col>
      <xdr:colOff>38100</xdr:colOff>
      <xdr:row>58</xdr:row>
      <xdr:rowOff>73152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89679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57442</xdr:rowOff>
    </xdr:from>
    <xdr:to>
      <xdr:col>15</xdr:col>
      <xdr:colOff>101600</xdr:colOff>
      <xdr:row>57</xdr:row>
      <xdr:rowOff>159042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156959</xdr:rowOff>
    </xdr:from>
    <xdr:to>
      <xdr:col>10</xdr:col>
      <xdr:colOff>165100</xdr:colOff>
      <xdr:row>51</xdr:row>
      <xdr:rowOff>87109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103636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135433</xdr:rowOff>
    </xdr:from>
    <xdr:to>
      <xdr:col>6</xdr:col>
      <xdr:colOff>38100</xdr:colOff>
      <xdr:row>59</xdr:row>
      <xdr:rowOff>65583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56710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32655</xdr:rowOff>
    </xdr:from>
    <xdr:to>
      <xdr:col>24</xdr:col>
      <xdr:colOff>63500</xdr:colOff>
      <xdr:row>74</xdr:row>
      <xdr:rowOff>117572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19955"/>
          <a:ext cx="838200" cy="8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93683</xdr:rowOff>
    </xdr:from>
    <xdr:to>
      <xdr:col>19</xdr:col>
      <xdr:colOff>177800</xdr:colOff>
      <xdr:row>74</xdr:row>
      <xdr:rowOff>117572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80983"/>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93683</xdr:rowOff>
    </xdr:from>
    <xdr:to>
      <xdr:col>15</xdr:col>
      <xdr:colOff>50800</xdr:colOff>
      <xdr:row>75</xdr:row>
      <xdr:rowOff>155329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80983"/>
          <a:ext cx="889000" cy="2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155329</xdr:rowOff>
    </xdr:from>
    <xdr:to>
      <xdr:col>10</xdr:col>
      <xdr:colOff>114300</xdr:colOff>
      <xdr:row>76</xdr:row>
      <xdr:rowOff>50059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14079"/>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153305</xdr:rowOff>
    </xdr:from>
    <xdr:to>
      <xdr:col>24</xdr:col>
      <xdr:colOff>114300</xdr:colOff>
      <xdr:row>74</xdr:row>
      <xdr:rowOff>83455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4732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2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66772</xdr:rowOff>
    </xdr:from>
    <xdr:to>
      <xdr:col>20</xdr:col>
      <xdr:colOff>38100</xdr:colOff>
      <xdr:row>74</xdr:row>
      <xdr:rowOff>168372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2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42883</xdr:rowOff>
    </xdr:from>
    <xdr:to>
      <xdr:col>15</xdr:col>
      <xdr:colOff>101600</xdr:colOff>
      <xdr:row>74</xdr:row>
      <xdr:rowOff>144483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161010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0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104529</xdr:rowOff>
    </xdr:from>
    <xdr:to>
      <xdr:col>10</xdr:col>
      <xdr:colOff>165100</xdr:colOff>
      <xdr:row>76</xdr:row>
      <xdr:rowOff>34679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51206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170709</xdr:rowOff>
    </xdr:from>
    <xdr:to>
      <xdr:col>6</xdr:col>
      <xdr:colOff>38100</xdr:colOff>
      <xdr:row>76</xdr:row>
      <xdr:rowOff>100859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117385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0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62499</xdr:rowOff>
    </xdr:from>
    <xdr:to>
      <xdr:col>24</xdr:col>
      <xdr:colOff>63500</xdr:colOff>
      <xdr:row>97</xdr:row>
      <xdr:rowOff>104006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50249"/>
          <a:ext cx="838200" cy="3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62499</xdr:rowOff>
    </xdr:from>
    <xdr:to>
      <xdr:col>19</xdr:col>
      <xdr:colOff>177800</xdr:colOff>
      <xdr:row>96</xdr:row>
      <xdr:rowOff>51198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50249"/>
          <a:ext cx="889000" cy="16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51198</xdr:rowOff>
    </xdr:from>
    <xdr:to>
      <xdr:col>15</xdr:col>
      <xdr:colOff>50800</xdr:colOff>
      <xdr:row>98</xdr:row>
      <xdr:rowOff>65568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10398"/>
          <a:ext cx="889000" cy="35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65568</xdr:rowOff>
    </xdr:from>
    <xdr:to>
      <xdr:col>10</xdr:col>
      <xdr:colOff>114300</xdr:colOff>
      <xdr:row>99</xdr:row>
      <xdr:rowOff>28404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67668"/>
          <a:ext cx="889000" cy="1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53206</xdr:rowOff>
    </xdr:from>
    <xdr:to>
      <xdr:col>24</xdr:col>
      <xdr:colOff>114300</xdr:colOff>
      <xdr:row>97</xdr:row>
      <xdr:rowOff>154806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31633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11699</xdr:rowOff>
    </xdr:from>
    <xdr:to>
      <xdr:col>20</xdr:col>
      <xdr:colOff>38100</xdr:colOff>
      <xdr:row>95</xdr:row>
      <xdr:rowOff>113299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9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104426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398</xdr:rowOff>
    </xdr:from>
    <xdr:to>
      <xdr:col>15</xdr:col>
      <xdr:colOff>101600</xdr:colOff>
      <xdr:row>96</xdr:row>
      <xdr:rowOff>101998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5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93125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5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14768</xdr:rowOff>
    </xdr:from>
    <xdr:to>
      <xdr:col>10</xdr:col>
      <xdr:colOff>165100</xdr:colOff>
      <xdr:row>98</xdr:row>
      <xdr:rowOff>116368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149054</xdr:rowOff>
    </xdr:from>
    <xdr:to>
      <xdr:col>6</xdr:col>
      <xdr:colOff>38100</xdr:colOff>
      <xdr:row>99</xdr:row>
      <xdr:rowOff>79204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70331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xdr:rowOff>
    </xdr:from>
    <xdr:to>
      <xdr:col>55</xdr:col>
      <xdr:colOff>0</xdr:colOff>
      <xdr:row>36</xdr:row>
      <xdr:rowOff>72390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014720"/>
          <a:ext cx="8382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101600</xdr:rowOff>
    </xdr:from>
    <xdr:to>
      <xdr:col>50</xdr:col>
      <xdr:colOff>114300</xdr:colOff>
      <xdr:row>35</xdr:row>
      <xdr:rowOff>13970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75945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101600</xdr:rowOff>
    </xdr:from>
    <xdr:to>
      <xdr:col>45</xdr:col>
      <xdr:colOff>177800</xdr:colOff>
      <xdr:row>35</xdr:row>
      <xdr:rowOff>154940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75945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154940</xdr:rowOff>
    </xdr:from>
    <xdr:to>
      <xdr:col>41</xdr:col>
      <xdr:colOff>50800</xdr:colOff>
      <xdr:row>36</xdr:row>
      <xdr:rowOff>1270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556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21590</xdr:rowOff>
    </xdr:from>
    <xdr:to>
      <xdr:col>55</xdr:col>
      <xdr:colOff>50800</xdr:colOff>
      <xdr:row>36</xdr:row>
      <xdr:rowOff>123190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44467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4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134620</xdr:rowOff>
    </xdr:from>
    <xdr:to>
      <xdr:col>50</xdr:col>
      <xdr:colOff>165100</xdr:colOff>
      <xdr:row>35</xdr:row>
      <xdr:rowOff>64770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81297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50800</xdr:rowOff>
    </xdr:from>
    <xdr:to>
      <xdr:col>46</xdr:col>
      <xdr:colOff>38100</xdr:colOff>
      <xdr:row>33</xdr:row>
      <xdr:rowOff>152400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168927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104140</xdr:rowOff>
    </xdr:from>
    <xdr:to>
      <xdr:col>41</xdr:col>
      <xdr:colOff>101600</xdr:colOff>
      <xdr:row>36</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50817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121920</xdr:rowOff>
    </xdr:from>
    <xdr:to>
      <xdr:col>36</xdr:col>
      <xdr:colOff>165100</xdr:colOff>
      <xdr:row>36</xdr:row>
      <xdr:rowOff>52070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68597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89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67437</xdr:rowOff>
    </xdr:from>
    <xdr:to>
      <xdr:col>55</xdr:col>
      <xdr:colOff>0</xdr:colOff>
      <xdr:row>58</xdr:row>
      <xdr:rowOff>93218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11537"/>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89662</xdr:rowOff>
    </xdr:from>
    <xdr:to>
      <xdr:col>50</xdr:col>
      <xdr:colOff>114300</xdr:colOff>
      <xdr:row>58</xdr:row>
      <xdr:rowOff>93218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3376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74676</xdr:rowOff>
    </xdr:from>
    <xdr:to>
      <xdr:col>45</xdr:col>
      <xdr:colOff>177800</xdr:colOff>
      <xdr:row>58</xdr:row>
      <xdr:rowOff>89662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18776"/>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37846</xdr:rowOff>
    </xdr:from>
    <xdr:to>
      <xdr:col>41</xdr:col>
      <xdr:colOff>50800</xdr:colOff>
      <xdr:row>58</xdr:row>
      <xdr:rowOff>74676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81946"/>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16637</xdr:rowOff>
    </xdr:from>
    <xdr:to>
      <xdr:col>55</xdr:col>
      <xdr:colOff>50800</xdr:colOff>
      <xdr:row>58</xdr:row>
      <xdr:rowOff>118237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166514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3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42418</xdr:rowOff>
    </xdr:from>
    <xdr:to>
      <xdr:col>50</xdr:col>
      <xdr:colOff>165100</xdr:colOff>
      <xdr:row>58</xdr:row>
      <xdr:rowOff>144018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135145</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07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38862</xdr:rowOff>
    </xdr:from>
    <xdr:to>
      <xdr:col>46</xdr:col>
      <xdr:colOff>38100</xdr:colOff>
      <xdr:row>58</xdr:row>
      <xdr:rowOff>140462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131589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07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23876</xdr:rowOff>
    </xdr:from>
    <xdr:to>
      <xdr:col>41</xdr:col>
      <xdr:colOff>101600</xdr:colOff>
      <xdr:row>58</xdr:row>
      <xdr:rowOff>125476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116603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158496</xdr:rowOff>
    </xdr:from>
    <xdr:to>
      <xdr:col>36</xdr:col>
      <xdr:colOff>165100</xdr:colOff>
      <xdr:row>58</xdr:row>
      <xdr:rowOff>88646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79773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59679</xdr:rowOff>
    </xdr:from>
    <xdr:to>
      <xdr:col>55</xdr:col>
      <xdr:colOff>0</xdr:colOff>
      <xdr:row>79</xdr:row>
      <xdr:rowOff>61616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604229"/>
          <a:ext cx="8382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58079</xdr:rowOff>
    </xdr:from>
    <xdr:to>
      <xdr:col>50</xdr:col>
      <xdr:colOff>114300</xdr:colOff>
      <xdr:row>79</xdr:row>
      <xdr:rowOff>59679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6026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33607</xdr:rowOff>
    </xdr:from>
    <xdr:to>
      <xdr:col>45</xdr:col>
      <xdr:colOff>177800</xdr:colOff>
      <xdr:row>79</xdr:row>
      <xdr:rowOff>58079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78157"/>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33607</xdr:rowOff>
    </xdr:from>
    <xdr:to>
      <xdr:col>41</xdr:col>
      <xdr:colOff>50800</xdr:colOff>
      <xdr:row>79</xdr:row>
      <xdr:rowOff>42382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78157"/>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10816</xdr:rowOff>
    </xdr:from>
    <xdr:to>
      <xdr:col>55</xdr:col>
      <xdr:colOff>50800</xdr:colOff>
      <xdr:row>79</xdr:row>
      <xdr:rowOff>112416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97193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7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8879</xdr:rowOff>
    </xdr:from>
    <xdr:to>
      <xdr:col>50</xdr:col>
      <xdr:colOff>165100</xdr:colOff>
      <xdr:row>79</xdr:row>
      <xdr:rowOff>110479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101606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7279</xdr:rowOff>
    </xdr:from>
    <xdr:to>
      <xdr:col>46</xdr:col>
      <xdr:colOff>38100</xdr:colOff>
      <xdr:row>79</xdr:row>
      <xdr:rowOff>108879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100006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154257</xdr:rowOff>
    </xdr:from>
    <xdr:to>
      <xdr:col>41</xdr:col>
      <xdr:colOff>101600</xdr:colOff>
      <xdr:row>79</xdr:row>
      <xdr:rowOff>84407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75534</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2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163032</xdr:rowOff>
    </xdr:from>
    <xdr:to>
      <xdr:col>36</xdr:col>
      <xdr:colOff>165100</xdr:colOff>
      <xdr:row>79</xdr:row>
      <xdr:rowOff>93182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84309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3158</xdr:rowOff>
    </xdr:from>
    <xdr:to>
      <xdr:col>55</xdr:col>
      <xdr:colOff>0</xdr:colOff>
      <xdr:row>97</xdr:row>
      <xdr:rowOff>85522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33808"/>
          <a:ext cx="8382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164937</xdr:rowOff>
    </xdr:from>
    <xdr:to>
      <xdr:col>50</xdr:col>
      <xdr:colOff>114300</xdr:colOff>
      <xdr:row>97</xdr:row>
      <xdr:rowOff>3158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24137"/>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157668</xdr:rowOff>
    </xdr:from>
    <xdr:to>
      <xdr:col>45</xdr:col>
      <xdr:colOff>177800</xdr:colOff>
      <xdr:row>96</xdr:row>
      <xdr:rowOff>164937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6168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57175</xdr:rowOff>
    </xdr:from>
    <xdr:to>
      <xdr:col>41</xdr:col>
      <xdr:colOff>50800</xdr:colOff>
      <xdr:row>96</xdr:row>
      <xdr:rowOff>157668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344925"/>
          <a:ext cx="889000" cy="2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34722</xdr:rowOff>
    </xdr:from>
    <xdr:to>
      <xdr:col>55</xdr:col>
      <xdr:colOff>50800</xdr:colOff>
      <xdr:row>97</xdr:row>
      <xdr:rowOff>136322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13149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123808</xdr:rowOff>
    </xdr:from>
    <xdr:to>
      <xdr:col>50</xdr:col>
      <xdr:colOff>165100</xdr:colOff>
      <xdr:row>97</xdr:row>
      <xdr:rowOff>53958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114137</xdr:rowOff>
    </xdr:from>
    <xdr:to>
      <xdr:col>46</xdr:col>
      <xdr:colOff>38100</xdr:colOff>
      <xdr:row>97</xdr:row>
      <xdr:rowOff>44287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106868</xdr:rowOff>
    </xdr:from>
    <xdr:to>
      <xdr:col>41</xdr:col>
      <xdr:colOff>101600</xdr:colOff>
      <xdr:row>97</xdr:row>
      <xdr:rowOff>37018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28145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6375</xdr:rowOff>
    </xdr:from>
    <xdr:to>
      <xdr:col>36</xdr:col>
      <xdr:colOff>165100</xdr:colOff>
      <xdr:row>95</xdr:row>
      <xdr:rowOff>107975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124502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69405</xdr:rowOff>
    </xdr:from>
    <xdr:to>
      <xdr:col>85</xdr:col>
      <xdr:colOff>127000</xdr:colOff>
      <xdr:row>35</xdr:row>
      <xdr:rowOff>97028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89870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139700</xdr:rowOff>
    </xdr:from>
    <xdr:to>
      <xdr:col>81</xdr:col>
      <xdr:colOff>50800</xdr:colOff>
      <xdr:row>34</xdr:row>
      <xdr:rowOff>69405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97550"/>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139700</xdr:rowOff>
    </xdr:from>
    <xdr:to>
      <xdr:col>76</xdr:col>
      <xdr:colOff>114300</xdr:colOff>
      <xdr:row>33</xdr:row>
      <xdr:rowOff>167703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797550"/>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167703</xdr:rowOff>
    </xdr:from>
    <xdr:to>
      <xdr:col>71</xdr:col>
      <xdr:colOff>177800</xdr:colOff>
      <xdr:row>35</xdr:row>
      <xdr:rowOff>31496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825553"/>
          <a:ext cx="889000" cy="20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46228</xdr:rowOff>
    </xdr:from>
    <xdr:to>
      <xdr:col>85</xdr:col>
      <xdr:colOff>177800</xdr:colOff>
      <xdr:row>35</xdr:row>
      <xdr:rowOff>147828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69105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18605</xdr:rowOff>
    </xdr:from>
    <xdr:to>
      <xdr:col>81</xdr:col>
      <xdr:colOff>101600</xdr:colOff>
      <xdr:row>34</xdr:row>
      <xdr:rowOff>120205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136732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88900</xdr:rowOff>
    </xdr:from>
    <xdr:to>
      <xdr:col>76</xdr:col>
      <xdr:colOff>165100</xdr:colOff>
      <xdr:row>34</xdr:row>
      <xdr:rowOff>19050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35577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116903</xdr:rowOff>
    </xdr:from>
    <xdr:to>
      <xdr:col>72</xdr:col>
      <xdr:colOff>38100</xdr:colOff>
      <xdr:row>34</xdr:row>
      <xdr:rowOff>47053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7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63580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54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152146</xdr:rowOff>
    </xdr:from>
    <xdr:to>
      <xdr:col>67</xdr:col>
      <xdr:colOff>101600</xdr:colOff>
      <xdr:row>35</xdr:row>
      <xdr:rowOff>82296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98823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86017</xdr:rowOff>
    </xdr:from>
    <xdr:to>
      <xdr:col>85</xdr:col>
      <xdr:colOff>127000</xdr:colOff>
      <xdr:row>56</xdr:row>
      <xdr:rowOff>147930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87217"/>
          <a:ext cx="8382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147930</xdr:rowOff>
    </xdr:from>
    <xdr:to>
      <xdr:col>81</xdr:col>
      <xdr:colOff>50800</xdr:colOff>
      <xdr:row>57</xdr:row>
      <xdr:rowOff>41516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749130"/>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143967</xdr:rowOff>
    </xdr:from>
    <xdr:to>
      <xdr:col>76</xdr:col>
      <xdr:colOff>114300</xdr:colOff>
      <xdr:row>57</xdr:row>
      <xdr:rowOff>41516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73717"/>
          <a:ext cx="889000" cy="2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143967</xdr:rowOff>
    </xdr:from>
    <xdr:to>
      <xdr:col>71</xdr:col>
      <xdr:colOff>177800</xdr:colOff>
      <xdr:row>56</xdr:row>
      <xdr:rowOff>53670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7371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35217</xdr:rowOff>
    </xdr:from>
    <xdr:to>
      <xdr:col>85</xdr:col>
      <xdr:colOff>177800</xdr:colOff>
      <xdr:row>56</xdr:row>
      <xdr:rowOff>136817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13644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97130</xdr:rowOff>
    </xdr:from>
    <xdr:to>
      <xdr:col>81</xdr:col>
      <xdr:colOff>101600</xdr:colOff>
      <xdr:row>57</xdr:row>
      <xdr:rowOff>27280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18407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162166</xdr:rowOff>
    </xdr:from>
    <xdr:to>
      <xdr:col>76</xdr:col>
      <xdr:colOff>165100</xdr:colOff>
      <xdr:row>57</xdr:row>
      <xdr:rowOff>92316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83443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93167</xdr:rowOff>
    </xdr:from>
    <xdr:to>
      <xdr:col>72</xdr:col>
      <xdr:colOff>38100</xdr:colOff>
      <xdr:row>56</xdr:row>
      <xdr:rowOff>23317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2870</xdr:rowOff>
    </xdr:from>
    <xdr:to>
      <xdr:col>67</xdr:col>
      <xdr:colOff>101600</xdr:colOff>
      <xdr:row>56</xdr:row>
      <xdr:rowOff>104470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95597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93872</xdr:rowOff>
    </xdr:from>
    <xdr:to>
      <xdr:col>85</xdr:col>
      <xdr:colOff>127000</xdr:colOff>
      <xdr:row>79</xdr:row>
      <xdr:rowOff>95396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3842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93872</xdr:rowOff>
    </xdr:from>
    <xdr:to>
      <xdr:col>81</xdr:col>
      <xdr:colOff>50800</xdr:colOff>
      <xdr:row>79</xdr:row>
      <xdr:rowOff>96920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384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90932</xdr:rowOff>
    </xdr:from>
    <xdr:to>
      <xdr:col>76</xdr:col>
      <xdr:colOff>114300</xdr:colOff>
      <xdr:row>79</xdr:row>
      <xdr:rowOff>96920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35482"/>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149498</xdr:rowOff>
    </xdr:from>
    <xdr:to>
      <xdr:col>71</xdr:col>
      <xdr:colOff>177800</xdr:colOff>
      <xdr:row>79</xdr:row>
      <xdr:rowOff>90932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22598"/>
          <a:ext cx="889000" cy="1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44596</xdr:rowOff>
    </xdr:from>
    <xdr:to>
      <xdr:col>85</xdr:col>
      <xdr:colOff>177800</xdr:colOff>
      <xdr:row>79</xdr:row>
      <xdr:rowOff>146196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130973</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4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43072</xdr:rowOff>
    </xdr:from>
    <xdr:to>
      <xdr:col>81</xdr:col>
      <xdr:colOff>101600</xdr:colOff>
      <xdr:row>79</xdr:row>
      <xdr:rowOff>144672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135799</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0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46120</xdr:rowOff>
    </xdr:from>
    <xdr:to>
      <xdr:col>76</xdr:col>
      <xdr:colOff>165100</xdr:colOff>
      <xdr:row>79</xdr:row>
      <xdr:rowOff>147720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138847</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40132</xdr:rowOff>
    </xdr:from>
    <xdr:to>
      <xdr:col>72</xdr:col>
      <xdr:colOff>38100</xdr:colOff>
      <xdr:row>79</xdr:row>
      <xdr:rowOff>141732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132859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77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98698</xdr:rowOff>
    </xdr:from>
    <xdr:to>
      <xdr:col>67</xdr:col>
      <xdr:colOff>101600</xdr:colOff>
      <xdr:row>79</xdr:row>
      <xdr:rowOff>28848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19975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6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110858</xdr:rowOff>
    </xdr:from>
    <xdr:to>
      <xdr:col>85</xdr:col>
      <xdr:colOff>127000</xdr:colOff>
      <xdr:row>97</xdr:row>
      <xdr:rowOff>111964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41508"/>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74358</xdr:rowOff>
    </xdr:from>
    <xdr:to>
      <xdr:col>81</xdr:col>
      <xdr:colOff>50800</xdr:colOff>
      <xdr:row>97</xdr:row>
      <xdr:rowOff>111964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05008"/>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74358</xdr:rowOff>
    </xdr:from>
    <xdr:to>
      <xdr:col>76</xdr:col>
      <xdr:colOff>114300</xdr:colOff>
      <xdr:row>97</xdr:row>
      <xdr:rowOff>136728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05008"/>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136728</xdr:rowOff>
    </xdr:from>
    <xdr:to>
      <xdr:col>71</xdr:col>
      <xdr:colOff>177800</xdr:colOff>
      <xdr:row>98</xdr:row>
      <xdr:rowOff>60758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767378"/>
          <a:ext cx="889000" cy="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60058</xdr:rowOff>
    </xdr:from>
    <xdr:to>
      <xdr:col>85</xdr:col>
      <xdr:colOff>177800</xdr:colOff>
      <xdr:row>97</xdr:row>
      <xdr:rowOff>161658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38485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61164</xdr:rowOff>
    </xdr:from>
    <xdr:to>
      <xdr:col>81</xdr:col>
      <xdr:colOff>101600</xdr:colOff>
      <xdr:row>97</xdr:row>
      <xdr:rowOff>162764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153891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23558</xdr:rowOff>
    </xdr:from>
    <xdr:to>
      <xdr:col>76</xdr:col>
      <xdr:colOff>165100</xdr:colOff>
      <xdr:row>97</xdr:row>
      <xdr:rowOff>125158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116285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85928</xdr:rowOff>
    </xdr:from>
    <xdr:to>
      <xdr:col>72</xdr:col>
      <xdr:colOff>38100</xdr:colOff>
      <xdr:row>98</xdr:row>
      <xdr:rowOff>16078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9958</xdr:rowOff>
    </xdr:from>
    <xdr:to>
      <xdr:col>67</xdr:col>
      <xdr:colOff>101600</xdr:colOff>
      <xdr:row>98</xdr:row>
      <xdr:rowOff>111558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42037</xdr:rowOff>
    </xdr:from>
    <xdr:to>
      <xdr:col>116</xdr:col>
      <xdr:colOff>63500</xdr:colOff>
      <xdr:row>39</xdr:row>
      <xdr:rowOff>42037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28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42037</xdr:rowOff>
    </xdr:from>
    <xdr:to>
      <xdr:col>111</xdr:col>
      <xdr:colOff>177800</xdr:colOff>
      <xdr:row>39</xdr:row>
      <xdr:rowOff>42037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42037</xdr:rowOff>
    </xdr:from>
    <xdr:to>
      <xdr:col>107</xdr:col>
      <xdr:colOff>50800</xdr:colOff>
      <xdr:row>39</xdr:row>
      <xdr:rowOff>42037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42037</xdr:rowOff>
    </xdr:from>
    <xdr:to>
      <xdr:col>102</xdr:col>
      <xdr:colOff>114300</xdr:colOff>
      <xdr:row>39</xdr:row>
      <xdr:rowOff>42037</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162687</xdr:rowOff>
    </xdr:from>
    <xdr:to>
      <xdr:col>112</xdr:col>
      <xdr:colOff>38100</xdr:colOff>
      <xdr:row>39</xdr:row>
      <xdr:rowOff>92837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83964</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162687</xdr:rowOff>
    </xdr:from>
    <xdr:to>
      <xdr:col>107</xdr:col>
      <xdr:colOff>101600</xdr:colOff>
      <xdr:row>39</xdr:row>
      <xdr:rowOff>92837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83964</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77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162687</xdr:rowOff>
    </xdr:from>
    <xdr:to>
      <xdr:col>102</xdr:col>
      <xdr:colOff>165100</xdr:colOff>
      <xdr:row>39</xdr:row>
      <xdr:rowOff>92837</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83964</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88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162687</xdr:rowOff>
    </xdr:from>
    <xdr:to>
      <xdr:col>98</xdr:col>
      <xdr:colOff>38100</xdr:colOff>
      <xdr:row>39</xdr:row>
      <xdr:rowOff>92837</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83964</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99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543</a:t>
          </a:r>
          <a:r>
            <a:rPr kumimoji="1" lang="ja-JP" altLang="en-US" sz="1300">
              <a:latin typeface="ＭＳ Ｐゴシック" panose="020B0600070205080204" pitchFamily="50" charset="-128"/>
              <a:ea typeface="ＭＳ Ｐゴシック" panose="020B0600070205080204" pitchFamily="50" charset="-128"/>
            </a:rPr>
            <a:t>千円で、そのうち</a:t>
          </a:r>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民生費の占める割合は、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49</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障害者自立支援給付費や認定こども園・幼稚園給付費等が増加したこと、物価高騰対策として住民税非課税世帯への臨時特別給付金の支給等を実施したことにより、前年度から増加しており、類似団体平均に比べて高い水準が続い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物価高騰対策など臨時的な要素があるものの、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は引き続き増加していく見込みであるため、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自主財源の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確保に加え、財政面だけで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なく組織運営面にも踏み込んだ構造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標準財政規模に占める財政調整基金残高は「堺市基金活用指針」に基づき、前年度決算剰余金等を積み立て、取り崩しがなかったため増加した。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標準財政規模に占める実質収支及び実質単年度収支は、地方交付税等が増加したものの、それ以上に扶助費等も増加したことにより、実質収支、実質単年度収支はそれぞれ減少した。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引き続き全ての会計で実質収支が収支均衡又は黒字若しくは資金不足が発生していないため、連結実質赤字比率は生じていない。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行財政に関する不断の見直し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により、引き続き現在の水準の維持に努める。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会計においても、例えば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保険事業特別会計では、納付勧奨や差し押さえ等、保険料の収納率向上を図ることで、引き続き現在の水準の維持に努める。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元利償還金は、臨時財政対策債に係る元利償還額の減などにより減少した。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更に、算入公債費等が基準財政需要額の増により増加したため、実質公債費比率の分子は令和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毎年度必要額を積立しており、積立不足は生じていない。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一般会計等に係る地方債の現在高は、全体として償還額が発行額を上回ったため、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債務負担行為に基づく支出予定額は、事業進捗により前年度に比べ減少している。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公営企業債等繰入見込額は、企業会計の市債残高の減等により引き続き減少している。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公共施設等特別整備基金の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年度決算剰余金等の積立てによ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これらのことから、将来負担比率は充当可能財源等が将来負担額を上回ったため、算定されなかった。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今後も計画的な財政運営を行い、健全性の維持に努める。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年度は、以下の要因により基金の残高合計が増加（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増加要因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年度決算剰余金等の積立てにより増加（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・その他特定目的基金について、定年延長に伴う退職手当標準化のための積立てにより増加（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減少要因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・その他特定目的基金について、公共公益施設の整備事業等の資金に充てるための取崩しにより減少（▲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○「堺市基金活用指針」に即した効果的な活用を行う。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・経済事情の著しい変動や大規模災害等の不測の事態に備えつつ、持続可能な財政運営を行うために、財源調整機能は財政調整基金に集約し、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億円程度の確保を基本とする。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○公共施設等特別整備基金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本市の公共公益施設の整備事業等の資金に充てるため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○泉北丘陵地区整備基金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本市の泉北丘陵新住宅市街地開発事業の施行地区（その周辺地区を含む。）における公共公益施設の整備事業等の資金に充てるため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本市職員の退職手当の支給に要する資金に充てるため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年度は、以下の要因によりその他特定目的基金の残高が減少（▲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・公共公益施設の整備事業等の資金に充てるための取崩しにより減少（▲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・定年延長に伴う退職手当標準化のための積立てにより増加（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○それぞれの目的に応じた事業に活用する。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○市有財産等の売却を行った際には、将来の整備や大規模改修等に備えて基金に積み立てる。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年度決算剰余金等の積立てにより増加（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○「堺市基金活用指針」に基づき、年度間の財源調整と大規模災害等の不測の事態への備えとして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億円程度の確保を基本とする。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年度に追加交付された臨時財政対策債償還基金費等の積立てにより増加（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○市債償還により減少（▲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今後の市債償還額を踏まえ、必要な残高を確保する。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451638365</v>
      </c>
      <c r="BO4" s="449"/>
      <c r="BP4" s="449"/>
      <c r="BQ4" s="449"/>
      <c r="BR4" s="449"/>
      <c r="BS4" s="449"/>
      <c r="BT4" s="449"/>
      <c r="BU4" s="450"/>
      <c r="BV4" s="448">
        <v>462931510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3.4</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443302743</v>
      </c>
      <c r="BO5" s="420"/>
      <c r="BP5" s="420"/>
      <c r="BQ5" s="420"/>
      <c r="BR5" s="420"/>
      <c r="BS5" s="420"/>
      <c r="BT5" s="420"/>
      <c r="BU5" s="421"/>
      <c r="BV5" s="419">
        <v>454091696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100.9</v>
      </c>
      <c r="CU5" s="417"/>
      <c r="CV5" s="417"/>
      <c r="CW5" s="417"/>
      <c r="CX5" s="417"/>
      <c r="CY5" s="417"/>
      <c r="CZ5" s="417"/>
      <c r="DA5" s="418"/>
      <c r="DB5" s="416">
        <v>102.4</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8335622</v>
      </c>
      <c r="BO6" s="420"/>
      <c r="BP6" s="420"/>
      <c r="BQ6" s="420"/>
      <c r="BR6" s="420"/>
      <c r="BS6" s="420"/>
      <c r="BT6" s="420"/>
      <c r="BU6" s="421"/>
      <c r="BV6" s="419">
        <v>8839814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105.6</v>
      </c>
      <c r="CU6" s="563"/>
      <c r="CV6" s="563"/>
      <c r="CW6" s="563"/>
      <c r="CX6" s="563"/>
      <c r="CY6" s="563"/>
      <c r="CZ6" s="563"/>
      <c r="DA6" s="564"/>
      <c r="DB6" s="562">
        <v>106.1</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975236</v>
      </c>
      <c r="BO7" s="420"/>
      <c r="BP7" s="420"/>
      <c r="BQ7" s="420"/>
      <c r="BR7" s="420"/>
      <c r="BS7" s="420"/>
      <c r="BT7" s="420"/>
      <c r="BU7" s="421"/>
      <c r="BV7" s="419">
        <v>992218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235366559</v>
      </c>
      <c r="CU7" s="420"/>
      <c r="CV7" s="420"/>
      <c r="CW7" s="420"/>
      <c r="CX7" s="420"/>
      <c r="CY7" s="420"/>
      <c r="CZ7" s="420"/>
      <c r="DA7" s="421"/>
      <c r="DB7" s="419">
        <v>229936747</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7360386</v>
      </c>
      <c r="BO8" s="420"/>
      <c r="BP8" s="420"/>
      <c r="BQ8" s="420"/>
      <c r="BR8" s="420"/>
      <c r="BS8" s="420"/>
      <c r="BT8" s="420"/>
      <c r="BU8" s="421"/>
      <c r="BV8" s="419">
        <v>7847596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0.78</v>
      </c>
      <c r="DC8" s="523"/>
      <c r="DD8" s="523"/>
      <c r="DE8" s="523"/>
      <c r="DF8" s="523"/>
      <c r="DG8" s="523"/>
      <c r="DH8" s="523"/>
      <c r="DI8" s="524"/>
    </row>
    <row r="9" spans="1:119" ht="18.75" customHeight="1" thickBot="1">
      <c r="A9" s="181"/>
      <c r="B9" s="551" t="s">
        <v>107</v>
      </c>
      <c r="C9" s="552"/>
      <c r="D9" s="552"/>
      <c r="E9" s="552"/>
      <c r="F9" s="552"/>
      <c r="G9" s="552"/>
      <c r="H9" s="552"/>
      <c r="I9" s="552"/>
      <c r="J9" s="552"/>
      <c r="K9" s="470"/>
      <c r="L9" s="553" t="s">
        <v>108</v>
      </c>
      <c r="M9" s="554"/>
      <c r="N9" s="554"/>
      <c r="O9" s="554"/>
      <c r="P9" s="554"/>
      <c r="Q9" s="555"/>
      <c r="R9" s="556">
        <v>826161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-487210</v>
      </c>
      <c r="BO9" s="420"/>
      <c r="BP9" s="420"/>
      <c r="BQ9" s="420"/>
      <c r="BR9" s="420"/>
      <c r="BS9" s="420"/>
      <c r="BT9" s="420"/>
      <c r="BU9" s="421"/>
      <c r="BV9" s="419">
        <v>555416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13.5</v>
      </c>
      <c r="CU9" s="417"/>
      <c r="CV9" s="417"/>
      <c r="CW9" s="417"/>
      <c r="CX9" s="417"/>
      <c r="CY9" s="417"/>
      <c r="CZ9" s="417"/>
      <c r="DA9" s="418"/>
      <c r="DB9" s="416">
        <v>13.7</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113</v>
      </c>
      <c r="M10" s="376"/>
      <c r="N10" s="376"/>
      <c r="O10" s="376"/>
      <c r="P10" s="376"/>
      <c r="Q10" s="377"/>
      <c r="R10" s="372">
        <v>839310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3858742</v>
      </c>
      <c r="BO10" s="420"/>
      <c r="BP10" s="420"/>
      <c r="BQ10" s="420"/>
      <c r="BR10" s="420"/>
      <c r="BS10" s="420"/>
      <c r="BT10" s="420"/>
      <c r="BU10" s="421"/>
      <c r="BV10" s="419">
        <v>11979174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817041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8319225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798828</v>
      </c>
      <c r="S13" s="507"/>
      <c r="T13" s="507"/>
      <c r="U13" s="507"/>
      <c r="V13" s="508"/>
      <c r="W13" s="509" t="s">
        <v>131</v>
      </c>
      <c r="X13" s="405"/>
      <c r="Y13" s="405"/>
      <c r="Z13" s="405"/>
      <c r="AA13" s="405"/>
      <c r="AB13" s="406"/>
      <c r="AC13" s="372">
        <v>1636</v>
      </c>
      <c r="AD13" s="373"/>
      <c r="AE13" s="373"/>
      <c r="AF13" s="373"/>
      <c r="AG13" s="374"/>
      <c r="AH13" s="372">
        <v>1738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3371532</v>
      </c>
      <c r="BO13" s="420"/>
      <c r="BP13" s="420"/>
      <c r="BQ13" s="420"/>
      <c r="BR13" s="420"/>
      <c r="BS13" s="420"/>
      <c r="BT13" s="420"/>
      <c r="BU13" s="421"/>
      <c r="BV13" s="419">
        <v>4215365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821428</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804827</v>
      </c>
      <c r="S15" s="507"/>
      <c r="T15" s="507"/>
      <c r="U15" s="507"/>
      <c r="V15" s="508"/>
      <c r="W15" s="509" t="s">
        <v>137</v>
      </c>
      <c r="X15" s="405"/>
      <c r="Y15" s="405"/>
      <c r="Z15" s="405"/>
      <c r="AA15" s="405"/>
      <c r="AB15" s="406"/>
      <c r="AC15" s="372">
        <v>77304</v>
      </c>
      <c r="AD15" s="373"/>
      <c r="AE15" s="373"/>
      <c r="AF15" s="373"/>
      <c r="AG15" s="374"/>
      <c r="AH15" s="372">
        <v>82811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142156359</v>
      </c>
      <c r="BO15" s="449"/>
      <c r="BP15" s="449"/>
      <c r="BQ15" s="449"/>
      <c r="BR15" s="449"/>
      <c r="BS15" s="449"/>
      <c r="BT15" s="449"/>
      <c r="BU15" s="450"/>
      <c r="BV15" s="448">
        <v>137604038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23.2</v>
      </c>
      <c r="AD16" s="500"/>
      <c r="AE16" s="500"/>
      <c r="AF16" s="500"/>
      <c r="AG16" s="501"/>
      <c r="AH16" s="499">
        <v>24.4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189018496</v>
      </c>
      <c r="BO16" s="420"/>
      <c r="BP16" s="420"/>
      <c r="BQ16" s="420"/>
      <c r="BR16" s="420"/>
      <c r="BS16" s="420"/>
      <c r="BT16" s="420"/>
      <c r="BU16" s="421"/>
      <c r="BV16" s="419">
        <v>179202952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253723</v>
      </c>
      <c r="AD17" s="373"/>
      <c r="AE17" s="373"/>
      <c r="AF17" s="373"/>
      <c r="AG17" s="374"/>
      <c r="AH17" s="372">
        <v>255315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178085517</v>
      </c>
      <c r="BO17" s="420"/>
      <c r="BP17" s="420"/>
      <c r="BQ17" s="420"/>
      <c r="BR17" s="420"/>
      <c r="BS17" s="420"/>
      <c r="BT17" s="420"/>
      <c r="BU17" s="421"/>
      <c r="BV17" s="419">
        <v>172330205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149.83000000000001</v>
      </c>
      <c r="M18" s="472"/>
      <c r="N18" s="472"/>
      <c r="O18" s="472"/>
      <c r="P18" s="472"/>
      <c r="Q18" s="472"/>
      <c r="R18" s="473"/>
      <c r="S18" s="473"/>
      <c r="T18" s="473"/>
      <c r="U18" s="473"/>
      <c r="V18" s="474"/>
      <c r="W18" s="490"/>
      <c r="X18" s="491"/>
      <c r="Y18" s="491"/>
      <c r="Z18" s="491"/>
      <c r="AA18" s="491"/>
      <c r="AB18" s="515"/>
      <c r="AC18" s="389">
        <v>76.3</v>
      </c>
      <c r="AD18" s="390"/>
      <c r="AE18" s="390"/>
      <c r="AF18" s="390"/>
      <c r="AG18" s="475"/>
      <c r="AH18" s="389">
        <v>75.099999999999994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241594863</v>
      </c>
      <c r="BO18" s="420"/>
      <c r="BP18" s="420"/>
      <c r="BQ18" s="420"/>
      <c r="BR18" s="420"/>
      <c r="BS18" s="420"/>
      <c r="BT18" s="420"/>
      <c r="BU18" s="421"/>
      <c r="BV18" s="419">
        <v>235921830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5514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283545493</v>
      </c>
      <c r="BO19" s="420"/>
      <c r="BP19" s="420"/>
      <c r="BQ19" s="420"/>
      <c r="BR19" s="420"/>
      <c r="BS19" s="420"/>
      <c r="BT19" s="420"/>
      <c r="BU19" s="421"/>
      <c r="BV19" s="419">
        <v>280261646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366079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460449543</v>
      </c>
      <c r="BO22" s="449"/>
      <c r="BP22" s="449"/>
      <c r="BQ22" s="449"/>
      <c r="BR22" s="449"/>
      <c r="BS22" s="449"/>
      <c r="BT22" s="449"/>
      <c r="BU22" s="450"/>
      <c r="BV22" s="448">
        <v>470126681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51115460</v>
      </c>
      <c r="BO23" s="420"/>
      <c r="BP23" s="420"/>
      <c r="BQ23" s="420"/>
      <c r="BR23" s="420"/>
      <c r="BS23" s="420"/>
      <c r="BT23" s="420"/>
      <c r="BU23" s="421"/>
      <c r="BV23" s="419">
        <v>52794762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8330</v>
      </c>
      <c r="R24" s="373"/>
      <c r="S24" s="373"/>
      <c r="T24" s="373"/>
      <c r="U24" s="373"/>
      <c r="V24" s="374"/>
      <c r="W24" s="462"/>
      <c r="X24" s="399"/>
      <c r="Y24" s="400"/>
      <c r="Z24" s="375" t="s">
        <v>162</v>
      </c>
      <c r="AA24" s="376"/>
      <c r="AB24" s="376"/>
      <c r="AC24" s="376"/>
      <c r="AD24" s="376"/>
      <c r="AE24" s="376"/>
      <c r="AF24" s="376"/>
      <c r="AG24" s="377"/>
      <c r="AH24" s="372">
        <v>5135</v>
      </c>
      <c r="AI24" s="373"/>
      <c r="AJ24" s="373"/>
      <c r="AK24" s="373"/>
      <c r="AL24" s="374"/>
      <c r="AM24" s="372">
        <v>16144440</v>
      </c>
      <c r="AN24" s="373"/>
      <c r="AO24" s="373"/>
      <c r="AP24" s="373"/>
      <c r="AQ24" s="373"/>
      <c r="AR24" s="374"/>
      <c r="AS24" s="372">
        <v>3144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222491301</v>
      </c>
      <c r="BO24" s="420"/>
      <c r="BP24" s="420"/>
      <c r="BQ24" s="420"/>
      <c r="BR24" s="420"/>
      <c r="BS24" s="420"/>
      <c r="BT24" s="420"/>
      <c r="BU24" s="421"/>
      <c r="BV24" s="419">
        <v>229800193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3</v>
      </c>
      <c r="M25" s="373"/>
      <c r="N25" s="373"/>
      <c r="O25" s="373"/>
      <c r="P25" s="374"/>
      <c r="Q25" s="372">
        <v>8410</v>
      </c>
      <c r="R25" s="373"/>
      <c r="S25" s="373"/>
      <c r="T25" s="373"/>
      <c r="U25" s="373"/>
      <c r="V25" s="374"/>
      <c r="W25" s="462"/>
      <c r="X25" s="399"/>
      <c r="Y25" s="400"/>
      <c r="Z25" s="375" t="s">
        <v>165</v>
      </c>
      <c r="AA25" s="376"/>
      <c r="AB25" s="376"/>
      <c r="AC25" s="376"/>
      <c r="AD25" s="376"/>
      <c r="AE25" s="376"/>
      <c r="AF25" s="376"/>
      <c r="AG25" s="377"/>
      <c r="AH25" s="372">
        <v>1043</v>
      </c>
      <c r="AI25" s="373"/>
      <c r="AJ25" s="373"/>
      <c r="AK25" s="373"/>
      <c r="AL25" s="374"/>
      <c r="AM25" s="372">
        <v>3203053</v>
      </c>
      <c r="AN25" s="373"/>
      <c r="AO25" s="373"/>
      <c r="AP25" s="373"/>
      <c r="AQ25" s="373"/>
      <c r="AR25" s="374"/>
      <c r="AS25" s="372">
        <v>3071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87562113</v>
      </c>
      <c r="BO25" s="449"/>
      <c r="BP25" s="449"/>
      <c r="BQ25" s="449"/>
      <c r="BR25" s="449"/>
      <c r="BS25" s="449"/>
      <c r="BT25" s="449"/>
      <c r="BU25" s="450"/>
      <c r="BV25" s="448">
        <v>93086816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7370</v>
      </c>
      <c r="R26" s="373"/>
      <c r="S26" s="373"/>
      <c r="T26" s="373"/>
      <c r="U26" s="373"/>
      <c r="V26" s="374"/>
      <c r="W26" s="462"/>
      <c r="X26" s="399"/>
      <c r="Y26" s="400"/>
      <c r="Z26" s="375" t="s">
        <v>168</v>
      </c>
      <c r="AA26" s="430"/>
      <c r="AB26" s="430"/>
      <c r="AC26" s="430"/>
      <c r="AD26" s="430"/>
      <c r="AE26" s="430"/>
      <c r="AF26" s="430"/>
      <c r="AG26" s="431"/>
      <c r="AH26" s="372">
        <v>40</v>
      </c>
      <c r="AI26" s="373"/>
      <c r="AJ26" s="373"/>
      <c r="AK26" s="373"/>
      <c r="AL26" s="374"/>
      <c r="AM26" s="372">
        <v>125160</v>
      </c>
      <c r="AN26" s="373"/>
      <c r="AO26" s="373"/>
      <c r="AP26" s="373"/>
      <c r="AQ26" s="373"/>
      <c r="AR26" s="374"/>
      <c r="AS26" s="372">
        <v>3129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2259669</v>
      </c>
      <c r="BO26" s="420"/>
      <c r="BP26" s="420"/>
      <c r="BQ26" s="420"/>
      <c r="BR26" s="420"/>
      <c r="BS26" s="420"/>
      <c r="BT26" s="420"/>
      <c r="BU26" s="421"/>
      <c r="BV26" s="419">
        <v>2231144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9025</v>
      </c>
      <c r="R27" s="373"/>
      <c r="S27" s="373"/>
      <c r="T27" s="373"/>
      <c r="U27" s="373"/>
      <c r="V27" s="374"/>
      <c r="W27" s="462"/>
      <c r="X27" s="399"/>
      <c r="Y27" s="400"/>
      <c r="Z27" s="375" t="s">
        <v>171</v>
      </c>
      <c r="AA27" s="376"/>
      <c r="AB27" s="376"/>
      <c r="AC27" s="376"/>
      <c r="AD27" s="376"/>
      <c r="AE27" s="376"/>
      <c r="AF27" s="376"/>
      <c r="AG27" s="377"/>
      <c r="AH27" s="372">
        <v>3989</v>
      </c>
      <c r="AI27" s="373"/>
      <c r="AJ27" s="373"/>
      <c r="AK27" s="373"/>
      <c r="AL27" s="374"/>
      <c r="AM27" s="372">
        <v>13665571</v>
      </c>
      <c r="AN27" s="373"/>
      <c r="AO27" s="373"/>
      <c r="AP27" s="373"/>
      <c r="AQ27" s="373"/>
      <c r="AR27" s="374"/>
      <c r="AS27" s="372">
        <v>3426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8075</v>
      </c>
      <c r="R28" s="373"/>
      <c r="S28" s="373"/>
      <c r="T28" s="373"/>
      <c r="U28" s="373"/>
      <c r="V28" s="374"/>
      <c r="W28" s="462"/>
      <c r="X28" s="399"/>
      <c r="Y28" s="400"/>
      <c r="Z28" s="375" t="s">
        <v>174</v>
      </c>
      <c r="AA28" s="376"/>
      <c r="AB28" s="376"/>
      <c r="AC28" s="376"/>
      <c r="AD28" s="376"/>
      <c r="AE28" s="376"/>
      <c r="AF28" s="376"/>
      <c r="AG28" s="377"/>
      <c r="AH28" s="372">
        <v>629</v>
      </c>
      <c r="AI28" s="373"/>
      <c r="AJ28" s="373"/>
      <c r="AK28" s="373"/>
      <c r="AL28" s="374"/>
      <c r="AM28" s="372">
        <v>1783215</v>
      </c>
      <c r="AN28" s="373"/>
      <c r="AO28" s="373"/>
      <c r="AP28" s="373"/>
      <c r="AQ28" s="373"/>
      <c r="AR28" s="374"/>
      <c r="AS28" s="372">
        <v>2835</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23690540</v>
      </c>
      <c r="BO28" s="449"/>
      <c r="BP28" s="449"/>
      <c r="BQ28" s="449"/>
      <c r="BR28" s="449"/>
      <c r="BS28" s="449"/>
      <c r="BT28" s="449"/>
      <c r="BU28" s="450"/>
      <c r="BV28" s="448">
        <v>19831798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46</v>
      </c>
      <c r="M29" s="373"/>
      <c r="N29" s="373"/>
      <c r="O29" s="373"/>
      <c r="P29" s="374"/>
      <c r="Q29" s="372">
        <v>7410</v>
      </c>
      <c r="R29" s="373"/>
      <c r="S29" s="373"/>
      <c r="T29" s="373"/>
      <c r="U29" s="373"/>
      <c r="V29" s="374"/>
      <c r="W29" s="463"/>
      <c r="X29" s="464"/>
      <c r="Y29" s="465"/>
      <c r="Z29" s="375" t="s">
        <v>177</v>
      </c>
      <c r="AA29" s="376"/>
      <c r="AB29" s="376"/>
      <c r="AC29" s="376"/>
      <c r="AD29" s="376"/>
      <c r="AE29" s="376"/>
      <c r="AF29" s="376"/>
      <c r="AG29" s="377"/>
      <c r="AH29" s="372">
        <v>9753</v>
      </c>
      <c r="AI29" s="373"/>
      <c r="AJ29" s="373"/>
      <c r="AK29" s="373"/>
      <c r="AL29" s="374"/>
      <c r="AM29" s="372">
        <v>31593226</v>
      </c>
      <c r="AN29" s="373"/>
      <c r="AO29" s="373"/>
      <c r="AP29" s="373"/>
      <c r="AQ29" s="373"/>
      <c r="AR29" s="374"/>
      <c r="AS29" s="372">
        <v>3239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1859534</v>
      </c>
      <c r="BO29" s="420"/>
      <c r="BP29" s="420"/>
      <c r="BQ29" s="420"/>
      <c r="BR29" s="420"/>
      <c r="BS29" s="420"/>
      <c r="BT29" s="420"/>
      <c r="BU29" s="421"/>
      <c r="BV29" s="419">
        <v>1707940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40506704</v>
      </c>
      <c r="BO30" s="454"/>
      <c r="BP30" s="454"/>
      <c r="BQ30" s="454"/>
      <c r="BR30" s="454"/>
      <c r="BS30" s="454"/>
      <c r="BT30" s="454"/>
      <c r="BU30" s="455"/>
      <c r="BV30" s="453">
        <v>42612060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堺市水道事業会計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大阪府後期高齢者医療広域連合（一般会計）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（公財）堺市文化振興財団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堺市下水道事業会計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大阪府後期高齢者医療広域連合（後期高齢者医療特別会計）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（公財）堺市救急医療事業団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大阪広域水道企業団
（水道事業会計）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（株）さかい新事業創造センター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公債管理特別会計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大阪広域水道企業団
（工業用水道事業会計）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（公財）堺市産業振興センター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大阪府都市ボートレース企業団</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（公財）堺市公園協会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関西広域連合</v>
      </c>
      <c r="BZ39" s="368"/>
      <c r="CA39" s="368"/>
      <c r="CB39" s="368"/>
      <c r="CC39" s="368"/>
      <c r="CD39" s="368"/>
      <c r="CE39" s="368"/>
      <c r="CF39" s="368"/>
      <c r="CG39" s="368"/>
      <c r="CH39" s="368"/>
      <c r="CI39" s="368"/>
      <c r="CJ39" s="368"/>
      <c r="CK39" s="368"/>
      <c r="CL39" s="368"/>
      <c r="CM39" s="368"/>
      <c r="CN39" s="181"/>
      <c r="CO39" s="367">
        <f t="shared" si="3"/>
        <v>21</v>
      </c>
      <c r="CP39" s="367"/>
      <c r="CQ39" s="368" t="str">
        <f>IF('各会計、関係団体の財政状況及び健全化判断比率'!BS12="","",'各会計、関係団体の財政状況及び健全化判断比率'!BS12)</f>
        <v>（公財）堺市教育スポーツ振興事業団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22</v>
      </c>
      <c r="CP40" s="367"/>
      <c r="CQ40" s="368" t="str">
        <f>IF('各会計、関係団体の財政状況及び健全化判断比率'!BS13="","",'各会計、関係団体の財政状況及び健全化判断比率'!BS13)</f>
        <v>（地独）堺市立病院機構</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ad8BgFLiCttzTkNKsVv31canwtUuydcyZV2SQrTEv9aQUWOz6s+DW0cb+de3enx0KvuGtaMJuQHExa/U+h8i/w==" saltValue="R+GPT13bUq0fGTp1FkYQ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157008105</v>
      </c>
      <c r="S5" s="677"/>
      <c r="T5" s="677"/>
      <c r="U5" s="677"/>
      <c r="V5" s="677"/>
      <c r="W5" s="677"/>
      <c r="X5" s="677"/>
      <c r="Y5" s="702"/>
      <c r="Z5" s="715">
        <v>34.799999999999997</v>
      </c>
      <c r="AA5" s="715"/>
      <c r="AB5" s="715"/>
      <c r="AC5" s="715"/>
      <c r="AD5" s="716">
        <v>145770771</v>
      </c>
      <c r="AE5" s="716"/>
      <c r="AF5" s="716"/>
      <c r="AG5" s="716"/>
      <c r="AH5" s="716"/>
      <c r="AI5" s="716"/>
      <c r="AJ5" s="716"/>
      <c r="AK5" s="716"/>
      <c r="AL5" s="703">
        <v>63.7</v>
      </c>
      <c r="AM5" s="685"/>
      <c r="AN5" s="685"/>
      <c r="AO5" s="704"/>
      <c r="AP5" s="679" t="s">
        <v>216</v>
      </c>
      <c r="AQ5" s="680"/>
      <c r="AR5" s="680"/>
      <c r="AS5" s="680"/>
      <c r="AT5" s="680"/>
      <c r="AU5" s="680"/>
      <c r="AV5" s="680"/>
      <c r="AW5" s="680"/>
      <c r="AX5" s="680"/>
      <c r="AY5" s="680"/>
      <c r="AZ5" s="680"/>
      <c r="BA5" s="680"/>
      <c r="BB5" s="680"/>
      <c r="BC5" s="680"/>
      <c r="BD5" s="680"/>
      <c r="BE5" s="680"/>
      <c r="BF5" s="681"/>
      <c r="BG5" s="621">
        <v>140111621</v>
      </c>
      <c r="BH5" s="622"/>
      <c r="BI5" s="622"/>
      <c r="BJ5" s="622"/>
      <c r="BK5" s="622"/>
      <c r="BL5" s="622"/>
      <c r="BM5" s="622"/>
      <c r="BN5" s="623"/>
      <c r="BO5" s="659">
        <v>89.2</v>
      </c>
      <c r="BP5" s="659"/>
      <c r="BQ5" s="659"/>
      <c r="BR5" s="659"/>
      <c r="BS5" s="660">
        <v>1776442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2098014</v>
      </c>
      <c r="S6" s="622"/>
      <c r="T6" s="622"/>
      <c r="U6" s="622"/>
      <c r="V6" s="622"/>
      <c r="W6" s="622"/>
      <c r="X6" s="622"/>
      <c r="Y6" s="623"/>
      <c r="Z6" s="659">
        <v>0.5</v>
      </c>
      <c r="AA6" s="659"/>
      <c r="AB6" s="659"/>
      <c r="AC6" s="659"/>
      <c r="AD6" s="660">
        <v>2098014</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140111621</v>
      </c>
      <c r="BH6" s="622"/>
      <c r="BI6" s="622"/>
      <c r="BJ6" s="622"/>
      <c r="BK6" s="622"/>
      <c r="BL6" s="622"/>
      <c r="BM6" s="622"/>
      <c r="BN6" s="623"/>
      <c r="BO6" s="659">
        <v>89.2</v>
      </c>
      <c r="BP6" s="659"/>
      <c r="BQ6" s="659"/>
      <c r="BR6" s="659"/>
      <c r="BS6" s="660">
        <v>1776442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1176140</v>
      </c>
      <c r="CS6" s="622"/>
      <c r="CT6" s="622"/>
      <c r="CU6" s="622"/>
      <c r="CV6" s="622"/>
      <c r="CW6" s="622"/>
      <c r="CX6" s="622"/>
      <c r="CY6" s="623"/>
      <c r="CZ6" s="703">
        <v>0.3</v>
      </c>
      <c r="DA6" s="685"/>
      <c r="DB6" s="685"/>
      <c r="DC6" s="705"/>
      <c r="DD6" s="627" t="s">
        <v>122</v>
      </c>
      <c r="DE6" s="622"/>
      <c r="DF6" s="622"/>
      <c r="DG6" s="622"/>
      <c r="DH6" s="622"/>
      <c r="DI6" s="622"/>
      <c r="DJ6" s="622"/>
      <c r="DK6" s="622"/>
      <c r="DL6" s="622"/>
      <c r="DM6" s="622"/>
      <c r="DN6" s="622"/>
      <c r="DO6" s="622"/>
      <c r="DP6" s="623"/>
      <c r="DQ6" s="627">
        <v>1176020</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106488</v>
      </c>
      <c r="S7" s="622"/>
      <c r="T7" s="622"/>
      <c r="U7" s="622"/>
      <c r="V7" s="622"/>
      <c r="W7" s="622"/>
      <c r="X7" s="622"/>
      <c r="Y7" s="623"/>
      <c r="Z7" s="659">
        <v>0</v>
      </c>
      <c r="AA7" s="659"/>
      <c r="AB7" s="659"/>
      <c r="AC7" s="659"/>
      <c r="AD7" s="660">
        <v>106488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71946078</v>
      </c>
      <c r="BH7" s="622"/>
      <c r="BI7" s="622"/>
      <c r="BJ7" s="622"/>
      <c r="BK7" s="622"/>
      <c r="BL7" s="622"/>
      <c r="BM7" s="622"/>
      <c r="BN7" s="623"/>
      <c r="BO7" s="659">
        <v>45.8</v>
      </c>
      <c r="BP7" s="659"/>
      <c r="BQ7" s="659"/>
      <c r="BR7" s="659"/>
      <c r="BS7" s="660">
        <v>1776442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31745643</v>
      </c>
      <c r="CS7" s="622"/>
      <c r="CT7" s="622"/>
      <c r="CU7" s="622"/>
      <c r="CV7" s="622"/>
      <c r="CW7" s="622"/>
      <c r="CX7" s="622"/>
      <c r="CY7" s="623"/>
      <c r="CZ7" s="659">
        <v>7.2</v>
      </c>
      <c r="DA7" s="659"/>
      <c r="DB7" s="659"/>
      <c r="DC7" s="659"/>
      <c r="DD7" s="627">
        <v>699791</v>
      </c>
      <c r="DE7" s="622"/>
      <c r="DF7" s="622"/>
      <c r="DG7" s="622"/>
      <c r="DH7" s="622"/>
      <c r="DI7" s="622"/>
      <c r="DJ7" s="622"/>
      <c r="DK7" s="622"/>
      <c r="DL7" s="622"/>
      <c r="DM7" s="622"/>
      <c r="DN7" s="622"/>
      <c r="DO7" s="622"/>
      <c r="DP7" s="623"/>
      <c r="DQ7" s="627">
        <v>27720016</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1064345</v>
      </c>
      <c r="S8" s="622"/>
      <c r="T8" s="622"/>
      <c r="U8" s="622"/>
      <c r="V8" s="622"/>
      <c r="W8" s="622"/>
      <c r="X8" s="622"/>
      <c r="Y8" s="623"/>
      <c r="Z8" s="659">
        <v>0.2</v>
      </c>
      <c r="AA8" s="659"/>
      <c r="AB8" s="659"/>
      <c r="AC8" s="659"/>
      <c r="AD8" s="660">
        <v>1064345</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1360833</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215737836</v>
      </c>
      <c r="CS8" s="622"/>
      <c r="CT8" s="622"/>
      <c r="CU8" s="622"/>
      <c r="CV8" s="622"/>
      <c r="CW8" s="622"/>
      <c r="CX8" s="622"/>
      <c r="CY8" s="623"/>
      <c r="CZ8" s="659">
        <v>48.7</v>
      </c>
      <c r="DA8" s="659"/>
      <c r="DB8" s="659"/>
      <c r="DC8" s="659"/>
      <c r="DD8" s="627">
        <v>1120696</v>
      </c>
      <c r="DE8" s="622"/>
      <c r="DF8" s="622"/>
      <c r="DG8" s="622"/>
      <c r="DH8" s="622"/>
      <c r="DI8" s="622"/>
      <c r="DJ8" s="622"/>
      <c r="DK8" s="622"/>
      <c r="DL8" s="622"/>
      <c r="DM8" s="622"/>
      <c r="DN8" s="622"/>
      <c r="DO8" s="622"/>
      <c r="DP8" s="623"/>
      <c r="DQ8" s="627">
        <v>105103700</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1144758</v>
      </c>
      <c r="S9" s="622"/>
      <c r="T9" s="622"/>
      <c r="U9" s="622"/>
      <c r="V9" s="622"/>
      <c r="W9" s="622"/>
      <c r="X9" s="622"/>
      <c r="Y9" s="623"/>
      <c r="Z9" s="659">
        <v>0.3</v>
      </c>
      <c r="AA9" s="659"/>
      <c r="AB9" s="659"/>
      <c r="AC9" s="659"/>
      <c r="AD9" s="660">
        <v>1144758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61385015</v>
      </c>
      <c r="BH9" s="622"/>
      <c r="BI9" s="622"/>
      <c r="BJ9" s="622"/>
      <c r="BK9" s="622"/>
      <c r="BL9" s="622"/>
      <c r="BM9" s="622"/>
      <c r="BN9" s="623"/>
      <c r="BO9" s="659">
        <v>39.1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32961931</v>
      </c>
      <c r="CS9" s="622"/>
      <c r="CT9" s="622"/>
      <c r="CU9" s="622"/>
      <c r="CV9" s="622"/>
      <c r="CW9" s="622"/>
      <c r="CX9" s="622"/>
      <c r="CY9" s="623"/>
      <c r="CZ9" s="659">
        <v>7.4</v>
      </c>
      <c r="DA9" s="659"/>
      <c r="DB9" s="659"/>
      <c r="DC9" s="659"/>
      <c r="DD9" s="627">
        <v>730868</v>
      </c>
      <c r="DE9" s="622"/>
      <c r="DF9" s="622"/>
      <c r="DG9" s="622"/>
      <c r="DH9" s="622"/>
      <c r="DI9" s="622"/>
      <c r="DJ9" s="622"/>
      <c r="DK9" s="622"/>
      <c r="DL9" s="622"/>
      <c r="DM9" s="622"/>
      <c r="DN9" s="622"/>
      <c r="DO9" s="622"/>
      <c r="DP9" s="623"/>
      <c r="DQ9" s="627">
        <v>23419979</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v>144403</v>
      </c>
      <c r="S10" s="622"/>
      <c r="T10" s="622"/>
      <c r="U10" s="622"/>
      <c r="V10" s="622"/>
      <c r="W10" s="622"/>
      <c r="X10" s="622"/>
      <c r="Y10" s="623"/>
      <c r="Z10" s="659">
        <v>0</v>
      </c>
      <c r="AA10" s="659"/>
      <c r="AB10" s="659"/>
      <c r="AC10" s="659"/>
      <c r="AD10" s="660">
        <v>144403</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2422250</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312949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303806</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19077916</v>
      </c>
      <c r="S11" s="622"/>
      <c r="T11" s="622"/>
      <c r="U11" s="622"/>
      <c r="V11" s="622"/>
      <c r="W11" s="622"/>
      <c r="X11" s="622"/>
      <c r="Y11" s="623"/>
      <c r="Z11" s="624">
        <v>4.2</v>
      </c>
      <c r="AA11" s="625"/>
      <c r="AB11" s="625"/>
      <c r="AC11" s="626"/>
      <c r="AD11" s="627">
        <v>19077916</v>
      </c>
      <c r="AE11" s="622"/>
      <c r="AF11" s="622"/>
      <c r="AG11" s="622"/>
      <c r="AH11" s="622"/>
      <c r="AI11" s="622"/>
      <c r="AJ11" s="622"/>
      <c r="AK11" s="623"/>
      <c r="AL11" s="624">
        <v>8.3000000000000007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6777980</v>
      </c>
      <c r="BH11" s="622"/>
      <c r="BI11" s="622"/>
      <c r="BJ11" s="622"/>
      <c r="BK11" s="622"/>
      <c r="BL11" s="622"/>
      <c r="BM11" s="622"/>
      <c r="BN11" s="623"/>
      <c r="BO11" s="659">
        <v>4.3</v>
      </c>
      <c r="BP11" s="659"/>
      <c r="BQ11" s="659"/>
      <c r="BR11" s="659"/>
      <c r="BS11" s="660">
        <v>1776442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955201</v>
      </c>
      <c r="CS11" s="622"/>
      <c r="CT11" s="622"/>
      <c r="CU11" s="622"/>
      <c r="CV11" s="622"/>
      <c r="CW11" s="622"/>
      <c r="CX11" s="622"/>
      <c r="CY11" s="623"/>
      <c r="CZ11" s="659">
        <v>0.2</v>
      </c>
      <c r="DA11" s="659"/>
      <c r="DB11" s="659"/>
      <c r="DC11" s="659"/>
      <c r="DD11" s="627">
        <v>145816</v>
      </c>
      <c r="DE11" s="622"/>
      <c r="DF11" s="622"/>
      <c r="DG11" s="622"/>
      <c r="DH11" s="622"/>
      <c r="DI11" s="622"/>
      <c r="DJ11" s="622"/>
      <c r="DK11" s="622"/>
      <c r="DL11" s="622"/>
      <c r="DM11" s="622"/>
      <c r="DN11" s="622"/>
      <c r="DO11" s="622"/>
      <c r="DP11" s="623"/>
      <c r="DQ11" s="627">
        <v>770181</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137527</v>
      </c>
      <c r="S12" s="622"/>
      <c r="T12" s="622"/>
      <c r="U12" s="622"/>
      <c r="V12" s="622"/>
      <c r="W12" s="622"/>
      <c r="X12" s="622"/>
      <c r="Y12" s="623"/>
      <c r="Z12" s="659">
        <v>0</v>
      </c>
      <c r="AA12" s="659"/>
      <c r="AB12" s="659"/>
      <c r="AC12" s="659"/>
      <c r="AD12" s="660">
        <v>137527</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60603883</v>
      </c>
      <c r="BH12" s="622"/>
      <c r="BI12" s="622"/>
      <c r="BJ12" s="622"/>
      <c r="BK12" s="622"/>
      <c r="BL12" s="622"/>
      <c r="BM12" s="622"/>
      <c r="BN12" s="623"/>
      <c r="BO12" s="659">
        <v>38.6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2796791</v>
      </c>
      <c r="CS12" s="622"/>
      <c r="CT12" s="622"/>
      <c r="CU12" s="622"/>
      <c r="CV12" s="622"/>
      <c r="CW12" s="622"/>
      <c r="CX12" s="622"/>
      <c r="CY12" s="623"/>
      <c r="CZ12" s="659">
        <v>0.6</v>
      </c>
      <c r="DA12" s="659"/>
      <c r="DB12" s="659"/>
      <c r="DC12" s="659"/>
      <c r="DD12" s="627">
        <v>15045</v>
      </c>
      <c r="DE12" s="622"/>
      <c r="DF12" s="622"/>
      <c r="DG12" s="622"/>
      <c r="DH12" s="622"/>
      <c r="DI12" s="622"/>
      <c r="DJ12" s="622"/>
      <c r="DK12" s="622"/>
      <c r="DL12" s="622"/>
      <c r="DM12" s="622"/>
      <c r="DN12" s="622"/>
      <c r="DO12" s="622"/>
      <c r="DP12" s="623"/>
      <c r="DQ12" s="627">
        <v>1578085</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59718979</v>
      </c>
      <c r="BH13" s="622"/>
      <c r="BI13" s="622"/>
      <c r="BJ13" s="622"/>
      <c r="BK13" s="622"/>
      <c r="BL13" s="622"/>
      <c r="BM13" s="622"/>
      <c r="BN13" s="623"/>
      <c r="BO13" s="659">
        <v>38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40745805</v>
      </c>
      <c r="CS13" s="622"/>
      <c r="CT13" s="622"/>
      <c r="CU13" s="622"/>
      <c r="CV13" s="622"/>
      <c r="CW13" s="622"/>
      <c r="CX13" s="622"/>
      <c r="CY13" s="623"/>
      <c r="CZ13" s="659">
        <v>9.1999999999999993</v>
      </c>
      <c r="DA13" s="659"/>
      <c r="DB13" s="659"/>
      <c r="DC13" s="659"/>
      <c r="DD13" s="627">
        <v>19244620</v>
      </c>
      <c r="DE13" s="622"/>
      <c r="DF13" s="622"/>
      <c r="DG13" s="622"/>
      <c r="DH13" s="622"/>
      <c r="DI13" s="622"/>
      <c r="DJ13" s="622"/>
      <c r="DK13" s="622"/>
      <c r="DL13" s="622"/>
      <c r="DM13" s="622"/>
      <c r="DN13" s="622"/>
      <c r="DO13" s="622"/>
      <c r="DP13" s="623"/>
      <c r="DQ13" s="627">
        <v>19989440</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26880</v>
      </c>
      <c r="S14" s="622"/>
      <c r="T14" s="622"/>
      <c r="U14" s="622"/>
      <c r="V14" s="622"/>
      <c r="W14" s="622"/>
      <c r="X14" s="622"/>
      <c r="Y14" s="623"/>
      <c r="Z14" s="659">
        <v>0</v>
      </c>
      <c r="AA14" s="659"/>
      <c r="AB14" s="659"/>
      <c r="AC14" s="659"/>
      <c r="AD14" s="660">
        <v>26880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1450977</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10886261</v>
      </c>
      <c r="CS14" s="622"/>
      <c r="CT14" s="622"/>
      <c r="CU14" s="622"/>
      <c r="CV14" s="622"/>
      <c r="CW14" s="622"/>
      <c r="CX14" s="622"/>
      <c r="CY14" s="623"/>
      <c r="CZ14" s="659">
        <v>2.5</v>
      </c>
      <c r="DA14" s="659"/>
      <c r="DB14" s="659"/>
      <c r="DC14" s="659"/>
      <c r="DD14" s="627">
        <v>531463</v>
      </c>
      <c r="DE14" s="622"/>
      <c r="DF14" s="622"/>
      <c r="DG14" s="622"/>
      <c r="DH14" s="622"/>
      <c r="DI14" s="622"/>
      <c r="DJ14" s="622"/>
      <c r="DK14" s="622"/>
      <c r="DL14" s="622"/>
      <c r="DM14" s="622"/>
      <c r="DN14" s="622"/>
      <c r="DO14" s="622"/>
      <c r="DP14" s="623"/>
      <c r="DQ14" s="627">
        <v>8678995</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v>6090104</v>
      </c>
      <c r="S15" s="622"/>
      <c r="T15" s="622"/>
      <c r="U15" s="622"/>
      <c r="V15" s="622"/>
      <c r="W15" s="622"/>
      <c r="X15" s="622"/>
      <c r="Y15" s="623"/>
      <c r="Z15" s="659">
        <v>1.3</v>
      </c>
      <c r="AA15" s="659"/>
      <c r="AB15" s="659"/>
      <c r="AC15" s="659"/>
      <c r="AD15" s="660">
        <v>6090104</v>
      </c>
      <c r="AE15" s="660"/>
      <c r="AF15" s="660"/>
      <c r="AG15" s="660"/>
      <c r="AH15" s="660"/>
      <c r="AI15" s="660"/>
      <c r="AJ15" s="660"/>
      <c r="AK15" s="660"/>
      <c r="AL15" s="624">
        <v>2.7</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6110683</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67331397</v>
      </c>
      <c r="CS15" s="622"/>
      <c r="CT15" s="622"/>
      <c r="CU15" s="622"/>
      <c r="CV15" s="622"/>
      <c r="CW15" s="622"/>
      <c r="CX15" s="622"/>
      <c r="CY15" s="623"/>
      <c r="CZ15" s="659">
        <v>15.2</v>
      </c>
      <c r="DA15" s="659"/>
      <c r="DB15" s="659"/>
      <c r="DC15" s="659"/>
      <c r="DD15" s="627">
        <v>5162350</v>
      </c>
      <c r="DE15" s="622"/>
      <c r="DF15" s="622"/>
      <c r="DG15" s="622"/>
      <c r="DH15" s="622"/>
      <c r="DI15" s="622"/>
      <c r="DJ15" s="622"/>
      <c r="DK15" s="622"/>
      <c r="DL15" s="622"/>
      <c r="DM15" s="622"/>
      <c r="DN15" s="622"/>
      <c r="DO15" s="622"/>
      <c r="DP15" s="623"/>
      <c r="DQ15" s="627">
        <v>48481536</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694180</v>
      </c>
      <c r="S16" s="622"/>
      <c r="T16" s="622"/>
      <c r="U16" s="622"/>
      <c r="V16" s="622"/>
      <c r="W16" s="622"/>
      <c r="X16" s="622"/>
      <c r="Y16" s="623"/>
      <c r="Z16" s="659">
        <v>0.2</v>
      </c>
      <c r="AA16" s="659"/>
      <c r="AB16" s="659"/>
      <c r="AC16" s="659"/>
      <c r="AD16" s="660">
        <v>694180</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26194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15574</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2278837</v>
      </c>
      <c r="S17" s="622"/>
      <c r="T17" s="622"/>
      <c r="U17" s="622"/>
      <c r="V17" s="622"/>
      <c r="W17" s="622"/>
      <c r="X17" s="622"/>
      <c r="Y17" s="623"/>
      <c r="Z17" s="659">
        <v>0.5</v>
      </c>
      <c r="AA17" s="659"/>
      <c r="AB17" s="659"/>
      <c r="AC17" s="659"/>
      <c r="AD17" s="660">
        <v>2278837</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38611078</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38330710</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1099164</v>
      </c>
      <c r="S18" s="622"/>
      <c r="T18" s="622"/>
      <c r="U18" s="622"/>
      <c r="V18" s="622"/>
      <c r="W18" s="622"/>
      <c r="X18" s="622"/>
      <c r="Y18" s="623"/>
      <c r="Z18" s="659">
        <v>0.2</v>
      </c>
      <c r="AA18" s="659"/>
      <c r="AB18" s="659"/>
      <c r="AC18" s="659"/>
      <c r="AD18" s="660">
        <v>1099164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15517</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15517</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1017191</v>
      </c>
      <c r="S19" s="622"/>
      <c r="T19" s="622"/>
      <c r="U19" s="622"/>
      <c r="V19" s="622"/>
      <c r="W19" s="622"/>
      <c r="X19" s="622"/>
      <c r="Y19" s="623"/>
      <c r="Z19" s="659">
        <v>0.2</v>
      </c>
      <c r="AA19" s="659"/>
      <c r="AB19" s="659"/>
      <c r="AC19" s="659"/>
      <c r="AD19" s="660">
        <v>1017191</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16896484</v>
      </c>
      <c r="BH19" s="622"/>
      <c r="BI19" s="622"/>
      <c r="BJ19" s="622"/>
      <c r="BK19" s="622"/>
      <c r="BL19" s="622"/>
      <c r="BM19" s="622"/>
      <c r="BN19" s="623"/>
      <c r="BO19" s="659">
        <v>10.8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81973</v>
      </c>
      <c r="S20" s="622"/>
      <c r="T20" s="622"/>
      <c r="U20" s="622"/>
      <c r="V20" s="622"/>
      <c r="W20" s="622"/>
      <c r="X20" s="622"/>
      <c r="Y20" s="623"/>
      <c r="Z20" s="659">
        <v>0</v>
      </c>
      <c r="AA20" s="659"/>
      <c r="AB20" s="659"/>
      <c r="AC20" s="659"/>
      <c r="AD20" s="660">
        <v>81973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16896484</v>
      </c>
      <c r="BH20" s="622"/>
      <c r="BI20" s="622"/>
      <c r="BJ20" s="622"/>
      <c r="BK20" s="622"/>
      <c r="BL20" s="622"/>
      <c r="BM20" s="622"/>
      <c r="BN20" s="623"/>
      <c r="BO20" s="659">
        <v>10.8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443302743</v>
      </c>
      <c r="CS20" s="622"/>
      <c r="CT20" s="622"/>
      <c r="CU20" s="622"/>
      <c r="CV20" s="622"/>
      <c r="CW20" s="622"/>
      <c r="CX20" s="622"/>
      <c r="CY20" s="623"/>
      <c r="CZ20" s="659">
        <v>100</v>
      </c>
      <c r="DA20" s="659"/>
      <c r="DB20" s="659"/>
      <c r="DC20" s="659"/>
      <c r="DD20" s="627">
        <v>27650649</v>
      </c>
      <c r="DE20" s="622"/>
      <c r="DF20" s="622"/>
      <c r="DG20" s="622"/>
      <c r="DH20" s="622"/>
      <c r="DI20" s="622"/>
      <c r="DJ20" s="622"/>
      <c r="DK20" s="622"/>
      <c r="DL20" s="622"/>
      <c r="DM20" s="622"/>
      <c r="DN20" s="622"/>
      <c r="DO20" s="622"/>
      <c r="DP20" s="623"/>
      <c r="DQ20" s="627">
        <v>275583559</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47511034</v>
      </c>
      <c r="S21" s="622"/>
      <c r="T21" s="622"/>
      <c r="U21" s="622"/>
      <c r="V21" s="622"/>
      <c r="W21" s="622"/>
      <c r="X21" s="622"/>
      <c r="Y21" s="623"/>
      <c r="Z21" s="659">
        <v>10.5</v>
      </c>
      <c r="AA21" s="659"/>
      <c r="AB21" s="659"/>
      <c r="AC21" s="659"/>
      <c r="AD21" s="660">
        <v>46523644</v>
      </c>
      <c r="AE21" s="660"/>
      <c r="AF21" s="660"/>
      <c r="AG21" s="660"/>
      <c r="AH21" s="660"/>
      <c r="AI21" s="660"/>
      <c r="AJ21" s="660"/>
      <c r="AK21" s="660"/>
      <c r="AL21" s="624">
        <v>20.3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347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46523644</v>
      </c>
      <c r="S22" s="622"/>
      <c r="T22" s="622"/>
      <c r="U22" s="622"/>
      <c r="V22" s="622"/>
      <c r="W22" s="622"/>
      <c r="X22" s="622"/>
      <c r="Y22" s="623"/>
      <c r="Z22" s="659">
        <v>10.3</v>
      </c>
      <c r="AA22" s="659"/>
      <c r="AB22" s="659"/>
      <c r="AC22" s="659"/>
      <c r="AD22" s="660">
        <v>46523644</v>
      </c>
      <c r="AE22" s="660"/>
      <c r="AF22" s="660"/>
      <c r="AG22" s="660"/>
      <c r="AH22" s="660"/>
      <c r="AI22" s="660"/>
      <c r="AJ22" s="660"/>
      <c r="AK22" s="660"/>
      <c r="AL22" s="624">
        <v>20.3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5658803</v>
      </c>
      <c r="BH22" s="622"/>
      <c r="BI22" s="622"/>
      <c r="BJ22" s="622"/>
      <c r="BK22" s="622"/>
      <c r="BL22" s="622"/>
      <c r="BM22" s="622"/>
      <c r="BN22" s="623"/>
      <c r="BO22" s="659">
        <v>3.6</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987356</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11237334</v>
      </c>
      <c r="BH23" s="622"/>
      <c r="BI23" s="622"/>
      <c r="BJ23" s="622"/>
      <c r="BK23" s="622"/>
      <c r="BL23" s="622"/>
      <c r="BM23" s="622"/>
      <c r="BN23" s="623"/>
      <c r="BO23" s="659">
        <v>7.2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v>34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284252972</v>
      </c>
      <c r="CS24" s="677"/>
      <c r="CT24" s="677"/>
      <c r="CU24" s="677"/>
      <c r="CV24" s="677"/>
      <c r="CW24" s="677"/>
      <c r="CX24" s="677"/>
      <c r="CY24" s="702"/>
      <c r="CZ24" s="703">
        <v>64.099999999999994</v>
      </c>
      <c r="DA24" s="685"/>
      <c r="DB24" s="685"/>
      <c r="DC24" s="705"/>
      <c r="DD24" s="701">
        <v>167554798</v>
      </c>
      <c r="DE24" s="677"/>
      <c r="DF24" s="677"/>
      <c r="DG24" s="677"/>
      <c r="DH24" s="677"/>
      <c r="DI24" s="677"/>
      <c r="DJ24" s="677"/>
      <c r="DK24" s="702"/>
      <c r="DL24" s="701">
        <v>155278784</v>
      </c>
      <c r="DM24" s="677"/>
      <c r="DN24" s="677"/>
      <c r="DO24" s="677"/>
      <c r="DP24" s="677"/>
      <c r="DQ24" s="677"/>
      <c r="DR24" s="677"/>
      <c r="DS24" s="677"/>
      <c r="DT24" s="677"/>
      <c r="DU24" s="677"/>
      <c r="DV24" s="702"/>
      <c r="DW24" s="703">
        <v>64.8</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238481755</v>
      </c>
      <c r="S25" s="622"/>
      <c r="T25" s="622"/>
      <c r="U25" s="622"/>
      <c r="V25" s="622"/>
      <c r="W25" s="622"/>
      <c r="X25" s="622"/>
      <c r="Y25" s="623"/>
      <c r="Z25" s="659">
        <v>52.8</v>
      </c>
      <c r="AA25" s="659"/>
      <c r="AB25" s="659"/>
      <c r="AC25" s="659"/>
      <c r="AD25" s="660">
        <v>226257031</v>
      </c>
      <c r="AE25" s="660"/>
      <c r="AF25" s="660"/>
      <c r="AG25" s="660"/>
      <c r="AH25" s="660"/>
      <c r="AI25" s="660"/>
      <c r="AJ25" s="660"/>
      <c r="AK25" s="660"/>
      <c r="AL25" s="624">
        <v>98.9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86708827</v>
      </c>
      <c r="CS25" s="634"/>
      <c r="CT25" s="634"/>
      <c r="CU25" s="634"/>
      <c r="CV25" s="634"/>
      <c r="CW25" s="634"/>
      <c r="CX25" s="634"/>
      <c r="CY25" s="635"/>
      <c r="CZ25" s="624">
        <v>19.600000000000001</v>
      </c>
      <c r="DA25" s="636"/>
      <c r="DB25" s="636"/>
      <c r="DC25" s="637"/>
      <c r="DD25" s="627">
        <v>72744649</v>
      </c>
      <c r="DE25" s="634"/>
      <c r="DF25" s="634"/>
      <c r="DG25" s="634"/>
      <c r="DH25" s="634"/>
      <c r="DI25" s="634"/>
      <c r="DJ25" s="634"/>
      <c r="DK25" s="635"/>
      <c r="DL25" s="627">
        <v>72496901</v>
      </c>
      <c r="DM25" s="634"/>
      <c r="DN25" s="634"/>
      <c r="DO25" s="634"/>
      <c r="DP25" s="634"/>
      <c r="DQ25" s="634"/>
      <c r="DR25" s="634"/>
      <c r="DS25" s="634"/>
      <c r="DT25" s="634"/>
      <c r="DU25" s="634"/>
      <c r="DV25" s="635"/>
      <c r="DW25" s="624">
        <v>30.3</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223227</v>
      </c>
      <c r="S26" s="622"/>
      <c r="T26" s="622"/>
      <c r="U26" s="622"/>
      <c r="V26" s="622"/>
      <c r="W26" s="622"/>
      <c r="X26" s="622"/>
      <c r="Y26" s="623"/>
      <c r="Z26" s="659">
        <v>0</v>
      </c>
      <c r="AA26" s="659"/>
      <c r="AB26" s="659"/>
      <c r="AC26" s="659"/>
      <c r="AD26" s="660">
        <v>223227</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63745527</v>
      </c>
      <c r="CS26" s="622"/>
      <c r="CT26" s="622"/>
      <c r="CU26" s="622"/>
      <c r="CV26" s="622"/>
      <c r="CW26" s="622"/>
      <c r="CX26" s="622"/>
      <c r="CY26" s="623"/>
      <c r="CZ26" s="624">
        <v>14.4</v>
      </c>
      <c r="DA26" s="636"/>
      <c r="DB26" s="636"/>
      <c r="DC26" s="637"/>
      <c r="DD26" s="627">
        <v>50489708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3278658</v>
      </c>
      <c r="S27" s="622"/>
      <c r="T27" s="622"/>
      <c r="U27" s="622"/>
      <c r="V27" s="622"/>
      <c r="W27" s="622"/>
      <c r="X27" s="622"/>
      <c r="Y27" s="623"/>
      <c r="Z27" s="659">
        <v>0.7</v>
      </c>
      <c r="AA27" s="659"/>
      <c r="AB27" s="659"/>
      <c r="AC27" s="659"/>
      <c r="AD27" s="660">
        <v>7957</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157008105</v>
      </c>
      <c r="BH27" s="622"/>
      <c r="BI27" s="622"/>
      <c r="BJ27" s="622"/>
      <c r="BK27" s="622"/>
      <c r="BL27" s="622"/>
      <c r="BM27" s="622"/>
      <c r="BN27" s="623"/>
      <c r="BO27" s="659">
        <v>100</v>
      </c>
      <c r="BP27" s="659"/>
      <c r="BQ27" s="659"/>
      <c r="BR27" s="659"/>
      <c r="BS27" s="660">
        <v>1776442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158997836</v>
      </c>
      <c r="CS27" s="634"/>
      <c r="CT27" s="634"/>
      <c r="CU27" s="634"/>
      <c r="CV27" s="634"/>
      <c r="CW27" s="634"/>
      <c r="CX27" s="634"/>
      <c r="CY27" s="635"/>
      <c r="CZ27" s="624">
        <v>35.9</v>
      </c>
      <c r="DA27" s="636"/>
      <c r="DB27" s="636"/>
      <c r="DC27" s="637"/>
      <c r="DD27" s="627">
        <v>56544208</v>
      </c>
      <c r="DE27" s="634"/>
      <c r="DF27" s="634"/>
      <c r="DG27" s="634"/>
      <c r="DH27" s="634"/>
      <c r="DI27" s="634"/>
      <c r="DJ27" s="634"/>
      <c r="DK27" s="635"/>
      <c r="DL27" s="627">
        <v>44515942</v>
      </c>
      <c r="DM27" s="634"/>
      <c r="DN27" s="634"/>
      <c r="DO27" s="634"/>
      <c r="DP27" s="634"/>
      <c r="DQ27" s="634"/>
      <c r="DR27" s="634"/>
      <c r="DS27" s="634"/>
      <c r="DT27" s="634"/>
      <c r="DU27" s="634"/>
      <c r="DV27" s="635"/>
      <c r="DW27" s="624">
        <v>18.600000000000001</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3552869</v>
      </c>
      <c r="S28" s="622"/>
      <c r="T28" s="622"/>
      <c r="U28" s="622"/>
      <c r="V28" s="622"/>
      <c r="W28" s="622"/>
      <c r="X28" s="622"/>
      <c r="Y28" s="623"/>
      <c r="Z28" s="659">
        <v>0.8</v>
      </c>
      <c r="AA28" s="659"/>
      <c r="AB28" s="659"/>
      <c r="AC28" s="659"/>
      <c r="AD28" s="660">
        <v>1323127</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38546309</v>
      </c>
      <c r="CS28" s="622"/>
      <c r="CT28" s="622"/>
      <c r="CU28" s="622"/>
      <c r="CV28" s="622"/>
      <c r="CW28" s="622"/>
      <c r="CX28" s="622"/>
      <c r="CY28" s="623"/>
      <c r="CZ28" s="624">
        <v>8.6999999999999993</v>
      </c>
      <c r="DA28" s="636"/>
      <c r="DB28" s="636"/>
      <c r="DC28" s="637"/>
      <c r="DD28" s="627">
        <v>38265941</v>
      </c>
      <c r="DE28" s="622"/>
      <c r="DF28" s="622"/>
      <c r="DG28" s="622"/>
      <c r="DH28" s="622"/>
      <c r="DI28" s="622"/>
      <c r="DJ28" s="622"/>
      <c r="DK28" s="623"/>
      <c r="DL28" s="627">
        <v>38265941</v>
      </c>
      <c r="DM28" s="622"/>
      <c r="DN28" s="622"/>
      <c r="DO28" s="622"/>
      <c r="DP28" s="622"/>
      <c r="DQ28" s="622"/>
      <c r="DR28" s="622"/>
      <c r="DS28" s="622"/>
      <c r="DT28" s="622"/>
      <c r="DU28" s="622"/>
      <c r="DV28" s="623"/>
      <c r="DW28" s="624">
        <v>16</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1894561</v>
      </c>
      <c r="S29" s="622"/>
      <c r="T29" s="622"/>
      <c r="U29" s="622"/>
      <c r="V29" s="622"/>
      <c r="W29" s="622"/>
      <c r="X29" s="622"/>
      <c r="Y29" s="623"/>
      <c r="Z29" s="659">
        <v>0.4</v>
      </c>
      <c r="AA29" s="659"/>
      <c r="AB29" s="659"/>
      <c r="AC29" s="659"/>
      <c r="AD29" s="660">
        <v>2564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38546309</v>
      </c>
      <c r="CS29" s="634"/>
      <c r="CT29" s="634"/>
      <c r="CU29" s="634"/>
      <c r="CV29" s="634"/>
      <c r="CW29" s="634"/>
      <c r="CX29" s="634"/>
      <c r="CY29" s="635"/>
      <c r="CZ29" s="624">
        <v>8.6999999999999993</v>
      </c>
      <c r="DA29" s="636"/>
      <c r="DB29" s="636"/>
      <c r="DC29" s="637"/>
      <c r="DD29" s="627">
        <v>38265941</v>
      </c>
      <c r="DE29" s="634"/>
      <c r="DF29" s="634"/>
      <c r="DG29" s="634"/>
      <c r="DH29" s="634"/>
      <c r="DI29" s="634"/>
      <c r="DJ29" s="634"/>
      <c r="DK29" s="635"/>
      <c r="DL29" s="627">
        <v>38265941</v>
      </c>
      <c r="DM29" s="634"/>
      <c r="DN29" s="634"/>
      <c r="DO29" s="634"/>
      <c r="DP29" s="634"/>
      <c r="DQ29" s="634"/>
      <c r="DR29" s="634"/>
      <c r="DS29" s="634"/>
      <c r="DT29" s="634"/>
      <c r="DU29" s="634"/>
      <c r="DV29" s="635"/>
      <c r="DW29" s="624">
        <v>16</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122869095</v>
      </c>
      <c r="S30" s="622"/>
      <c r="T30" s="622"/>
      <c r="U30" s="622"/>
      <c r="V30" s="622"/>
      <c r="W30" s="622"/>
      <c r="X30" s="622"/>
      <c r="Y30" s="623"/>
      <c r="Z30" s="659">
        <v>27.2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35223638</v>
      </c>
      <c r="CS30" s="622"/>
      <c r="CT30" s="622"/>
      <c r="CU30" s="622"/>
      <c r="CV30" s="622"/>
      <c r="CW30" s="622"/>
      <c r="CX30" s="622"/>
      <c r="CY30" s="623"/>
      <c r="CZ30" s="624">
        <v>7.9</v>
      </c>
      <c r="DA30" s="636"/>
      <c r="DB30" s="636"/>
      <c r="DC30" s="637"/>
      <c r="DD30" s="627">
        <v>34943270</v>
      </c>
      <c r="DE30" s="622"/>
      <c r="DF30" s="622"/>
      <c r="DG30" s="622"/>
      <c r="DH30" s="622"/>
      <c r="DI30" s="622"/>
      <c r="DJ30" s="622"/>
      <c r="DK30" s="623"/>
      <c r="DL30" s="627">
        <v>34943270</v>
      </c>
      <c r="DM30" s="622"/>
      <c r="DN30" s="622"/>
      <c r="DO30" s="622"/>
      <c r="DP30" s="622"/>
      <c r="DQ30" s="622"/>
      <c r="DR30" s="622"/>
      <c r="DS30" s="622"/>
      <c r="DT30" s="622"/>
      <c r="DU30" s="622"/>
      <c r="DV30" s="623"/>
      <c r="DW30" s="624">
        <v>14.6</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v>9637</v>
      </c>
      <c r="S31" s="622"/>
      <c r="T31" s="622"/>
      <c r="U31" s="622"/>
      <c r="V31" s="622"/>
      <c r="W31" s="622"/>
      <c r="X31" s="622"/>
      <c r="Y31" s="623"/>
      <c r="Z31" s="659">
        <v>0</v>
      </c>
      <c r="AA31" s="659"/>
      <c r="AB31" s="659"/>
      <c r="AC31" s="659"/>
      <c r="AD31" s="660">
        <v>9637</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98.7</v>
      </c>
      <c r="BN31" s="684"/>
      <c r="BO31" s="684"/>
      <c r="BP31" s="684"/>
      <c r="BQ31" s="686"/>
      <c r="BR31" s="683">
        <v>99.4</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3322671</v>
      </c>
      <c r="CS31" s="634"/>
      <c r="CT31" s="634"/>
      <c r="CU31" s="634"/>
      <c r="CV31" s="634"/>
      <c r="CW31" s="634"/>
      <c r="CX31" s="634"/>
      <c r="CY31" s="635"/>
      <c r="CZ31" s="624">
        <v>0.7</v>
      </c>
      <c r="DA31" s="636"/>
      <c r="DB31" s="636"/>
      <c r="DC31" s="637"/>
      <c r="DD31" s="627">
        <v>3322671</v>
      </c>
      <c r="DE31" s="634"/>
      <c r="DF31" s="634"/>
      <c r="DG31" s="634"/>
      <c r="DH31" s="634"/>
      <c r="DI31" s="634"/>
      <c r="DJ31" s="634"/>
      <c r="DK31" s="635"/>
      <c r="DL31" s="627">
        <v>3322671</v>
      </c>
      <c r="DM31" s="634"/>
      <c r="DN31" s="634"/>
      <c r="DO31" s="634"/>
      <c r="DP31" s="634"/>
      <c r="DQ31" s="634"/>
      <c r="DR31" s="634"/>
      <c r="DS31" s="634"/>
      <c r="DT31" s="634"/>
      <c r="DU31" s="634"/>
      <c r="DV31" s="635"/>
      <c r="DW31" s="624">
        <v>1.4</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28477109</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99.2</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1987975</v>
      </c>
      <c r="S33" s="622"/>
      <c r="T33" s="622"/>
      <c r="U33" s="622"/>
      <c r="V33" s="622"/>
      <c r="W33" s="622"/>
      <c r="X33" s="622"/>
      <c r="Y33" s="623"/>
      <c r="Z33" s="659">
        <v>0.4</v>
      </c>
      <c r="AA33" s="659"/>
      <c r="AB33" s="659"/>
      <c r="AC33" s="659"/>
      <c r="AD33" s="660">
        <v>443945</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99.5</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131372928</v>
      </c>
      <c r="CS33" s="634"/>
      <c r="CT33" s="634"/>
      <c r="CU33" s="634"/>
      <c r="CV33" s="634"/>
      <c r="CW33" s="634"/>
      <c r="CX33" s="634"/>
      <c r="CY33" s="635"/>
      <c r="CZ33" s="624">
        <v>29.6</v>
      </c>
      <c r="DA33" s="636"/>
      <c r="DB33" s="636"/>
      <c r="DC33" s="637"/>
      <c r="DD33" s="627">
        <v>105461776</v>
      </c>
      <c r="DE33" s="634"/>
      <c r="DF33" s="634"/>
      <c r="DG33" s="634"/>
      <c r="DH33" s="634"/>
      <c r="DI33" s="634"/>
      <c r="DJ33" s="634"/>
      <c r="DK33" s="635"/>
      <c r="DL33" s="627">
        <v>86316079</v>
      </c>
      <c r="DM33" s="634"/>
      <c r="DN33" s="634"/>
      <c r="DO33" s="634"/>
      <c r="DP33" s="634"/>
      <c r="DQ33" s="634"/>
      <c r="DR33" s="634"/>
      <c r="DS33" s="634"/>
      <c r="DT33" s="634"/>
      <c r="DU33" s="634"/>
      <c r="DV33" s="635"/>
      <c r="DW33" s="624">
        <v>36</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1667359</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50911818</v>
      </c>
      <c r="CS34" s="622"/>
      <c r="CT34" s="622"/>
      <c r="CU34" s="622"/>
      <c r="CV34" s="622"/>
      <c r="CW34" s="622"/>
      <c r="CX34" s="622"/>
      <c r="CY34" s="623"/>
      <c r="CZ34" s="624">
        <v>11.5</v>
      </c>
      <c r="DA34" s="636"/>
      <c r="DB34" s="636"/>
      <c r="DC34" s="637"/>
      <c r="DD34" s="627">
        <v>40312588</v>
      </c>
      <c r="DE34" s="622"/>
      <c r="DF34" s="622"/>
      <c r="DG34" s="622"/>
      <c r="DH34" s="622"/>
      <c r="DI34" s="622"/>
      <c r="DJ34" s="622"/>
      <c r="DK34" s="623"/>
      <c r="DL34" s="627">
        <v>37228893</v>
      </c>
      <c r="DM34" s="622"/>
      <c r="DN34" s="622"/>
      <c r="DO34" s="622"/>
      <c r="DP34" s="622"/>
      <c r="DQ34" s="622"/>
      <c r="DR34" s="622"/>
      <c r="DS34" s="622"/>
      <c r="DT34" s="622"/>
      <c r="DU34" s="622"/>
      <c r="DV34" s="623"/>
      <c r="DW34" s="624">
        <v>15.5</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7904575</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5415019</v>
      </c>
      <c r="CS35" s="634"/>
      <c r="CT35" s="634"/>
      <c r="CU35" s="634"/>
      <c r="CV35" s="634"/>
      <c r="CW35" s="634"/>
      <c r="CX35" s="634"/>
      <c r="CY35" s="635"/>
      <c r="CZ35" s="624">
        <v>1.2</v>
      </c>
      <c r="DA35" s="636"/>
      <c r="DB35" s="636"/>
      <c r="DC35" s="637"/>
      <c r="DD35" s="627">
        <v>3269648</v>
      </c>
      <c r="DE35" s="634"/>
      <c r="DF35" s="634"/>
      <c r="DG35" s="634"/>
      <c r="DH35" s="634"/>
      <c r="DI35" s="634"/>
      <c r="DJ35" s="634"/>
      <c r="DK35" s="635"/>
      <c r="DL35" s="627">
        <v>3250076</v>
      </c>
      <c r="DM35" s="634"/>
      <c r="DN35" s="634"/>
      <c r="DO35" s="634"/>
      <c r="DP35" s="634"/>
      <c r="DQ35" s="634"/>
      <c r="DR35" s="634"/>
      <c r="DS35" s="634"/>
      <c r="DT35" s="634"/>
      <c r="DU35" s="634"/>
      <c r="DV35" s="635"/>
      <c r="DW35" s="624">
        <v>1.4</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8839814</v>
      </c>
      <c r="S36" s="622"/>
      <c r="T36" s="622"/>
      <c r="U36" s="622"/>
      <c r="V36" s="622"/>
      <c r="W36" s="622"/>
      <c r="X36" s="622"/>
      <c r="Y36" s="623"/>
      <c r="Z36" s="659">
        <v>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46396271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25497835</v>
      </c>
      <c r="CS36" s="622"/>
      <c r="CT36" s="622"/>
      <c r="CU36" s="622"/>
      <c r="CV36" s="622"/>
      <c r="CW36" s="622"/>
      <c r="CX36" s="622"/>
      <c r="CY36" s="623"/>
      <c r="CZ36" s="624">
        <v>5.8</v>
      </c>
      <c r="DA36" s="636"/>
      <c r="DB36" s="636"/>
      <c r="DC36" s="637"/>
      <c r="DD36" s="627">
        <v>22533485</v>
      </c>
      <c r="DE36" s="622"/>
      <c r="DF36" s="622"/>
      <c r="DG36" s="622"/>
      <c r="DH36" s="622"/>
      <c r="DI36" s="622"/>
      <c r="DJ36" s="622"/>
      <c r="DK36" s="623"/>
      <c r="DL36" s="627">
        <v>16608993</v>
      </c>
      <c r="DM36" s="622"/>
      <c r="DN36" s="622"/>
      <c r="DO36" s="622"/>
      <c r="DP36" s="622"/>
      <c r="DQ36" s="622"/>
      <c r="DR36" s="622"/>
      <c r="DS36" s="622"/>
      <c r="DT36" s="622"/>
      <c r="DU36" s="622"/>
      <c r="DV36" s="623"/>
      <c r="DW36" s="624">
        <v>6.9</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6905231</v>
      </c>
      <c r="S37" s="622"/>
      <c r="T37" s="622"/>
      <c r="U37" s="622"/>
      <c r="V37" s="622"/>
      <c r="W37" s="622"/>
      <c r="X37" s="622"/>
      <c r="Y37" s="623"/>
      <c r="Z37" s="659">
        <v>1.5</v>
      </c>
      <c r="AA37" s="659"/>
      <c r="AB37" s="659"/>
      <c r="AC37" s="659"/>
      <c r="AD37" s="660">
        <v>513859</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8596045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-1870118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19075</v>
      </c>
      <c r="CS37" s="634"/>
      <c r="CT37" s="634"/>
      <c r="CU37" s="634"/>
      <c r="CV37" s="634"/>
      <c r="CW37" s="634"/>
      <c r="CX37" s="634"/>
      <c r="CY37" s="635"/>
      <c r="CZ37" s="624">
        <v>0</v>
      </c>
      <c r="DA37" s="636"/>
      <c r="DB37" s="636"/>
      <c r="DC37" s="637"/>
      <c r="DD37" s="627">
        <v>19075</v>
      </c>
      <c r="DE37" s="634"/>
      <c r="DF37" s="634"/>
      <c r="DG37" s="634"/>
      <c r="DH37" s="634"/>
      <c r="DI37" s="634"/>
      <c r="DJ37" s="634"/>
      <c r="DK37" s="635"/>
      <c r="DL37" s="627">
        <v>19075</v>
      </c>
      <c r="DM37" s="634"/>
      <c r="DN37" s="634"/>
      <c r="DO37" s="634"/>
      <c r="DP37" s="634"/>
      <c r="DQ37" s="634"/>
      <c r="DR37" s="634"/>
      <c r="DS37" s="634"/>
      <c r="DT37" s="634"/>
      <c r="DU37" s="634"/>
      <c r="DV37" s="635"/>
      <c r="DW37" s="624">
        <v>0</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25546500</v>
      </c>
      <c r="S38" s="622"/>
      <c r="T38" s="622"/>
      <c r="U38" s="622"/>
      <c r="V38" s="622"/>
      <c r="W38" s="622"/>
      <c r="X38" s="622"/>
      <c r="Y38" s="623"/>
      <c r="Z38" s="659">
        <v>5.7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90380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100673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37709846</v>
      </c>
      <c r="CS38" s="622"/>
      <c r="CT38" s="622"/>
      <c r="CU38" s="622"/>
      <c r="CV38" s="622"/>
      <c r="CW38" s="622"/>
      <c r="CX38" s="622"/>
      <c r="CY38" s="623"/>
      <c r="CZ38" s="624">
        <v>8.5</v>
      </c>
      <c r="DA38" s="636"/>
      <c r="DB38" s="636"/>
      <c r="DC38" s="637"/>
      <c r="DD38" s="627">
        <v>29911456</v>
      </c>
      <c r="DE38" s="622"/>
      <c r="DF38" s="622"/>
      <c r="DG38" s="622"/>
      <c r="DH38" s="622"/>
      <c r="DI38" s="622"/>
      <c r="DJ38" s="622"/>
      <c r="DK38" s="623"/>
      <c r="DL38" s="627">
        <v>29228117</v>
      </c>
      <c r="DM38" s="622"/>
      <c r="DN38" s="622"/>
      <c r="DO38" s="622"/>
      <c r="DP38" s="622"/>
      <c r="DQ38" s="622"/>
      <c r="DR38" s="622"/>
      <c r="DS38" s="622"/>
      <c r="DT38" s="622"/>
      <c r="DU38" s="622"/>
      <c r="DV38" s="623"/>
      <c r="DW38" s="624">
        <v>12.2</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15517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147076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9807557</v>
      </c>
      <c r="CS39" s="634"/>
      <c r="CT39" s="634"/>
      <c r="CU39" s="634"/>
      <c r="CV39" s="634"/>
      <c r="CW39" s="634"/>
      <c r="CX39" s="634"/>
      <c r="CY39" s="635"/>
      <c r="CZ39" s="624">
        <v>2.2000000000000002</v>
      </c>
      <c r="DA39" s="636"/>
      <c r="DB39" s="636"/>
      <c r="DC39" s="637"/>
      <c r="DD39" s="627">
        <v>8415099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10757300</v>
      </c>
      <c r="S40" s="622"/>
      <c r="T40" s="622"/>
      <c r="U40" s="622"/>
      <c r="V40" s="622"/>
      <c r="W40" s="622"/>
      <c r="X40" s="622"/>
      <c r="Y40" s="623"/>
      <c r="Z40" s="659">
        <v>2.4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2030853</v>
      </c>
      <c r="CS40" s="622"/>
      <c r="CT40" s="622"/>
      <c r="CU40" s="622"/>
      <c r="CV40" s="622"/>
      <c r="CW40" s="622"/>
      <c r="CX40" s="622"/>
      <c r="CY40" s="623"/>
      <c r="CZ40" s="624">
        <v>0.5</v>
      </c>
      <c r="DA40" s="636"/>
      <c r="DB40" s="636"/>
      <c r="DC40" s="637"/>
      <c r="DD40" s="627">
        <v>1019500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451638365</v>
      </c>
      <c r="S41" s="646"/>
      <c r="T41" s="646"/>
      <c r="U41" s="646"/>
      <c r="V41" s="646"/>
      <c r="W41" s="646"/>
      <c r="X41" s="646"/>
      <c r="Y41" s="649"/>
      <c r="Z41" s="650">
        <v>100</v>
      </c>
      <c r="AA41" s="650"/>
      <c r="AB41" s="650"/>
      <c r="AC41" s="650"/>
      <c r="AD41" s="651">
        <v>228781347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9555865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327</v>
      </c>
      <c r="AR42" s="667"/>
      <c r="AS42" s="667"/>
      <c r="AT42" s="667"/>
      <c r="AU42" s="667"/>
      <c r="AV42" s="667"/>
      <c r="AW42" s="667"/>
      <c r="AX42" s="667"/>
      <c r="AY42" s="668"/>
      <c r="AZ42" s="605">
        <v>28138464</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393</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27676843</v>
      </c>
      <c r="CS42" s="634"/>
      <c r="CT42" s="634"/>
      <c r="CU42" s="634"/>
      <c r="CV42" s="634"/>
      <c r="CW42" s="634"/>
      <c r="CX42" s="634"/>
      <c r="CY42" s="635"/>
      <c r="CZ42" s="624">
        <v>6.2</v>
      </c>
      <c r="DA42" s="636"/>
      <c r="DB42" s="636"/>
      <c r="DC42" s="637"/>
      <c r="DD42" s="627">
        <v>2566985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341</v>
      </c>
      <c r="CD43" s="618" t="s">
        <v>342</v>
      </c>
      <c r="CE43" s="619"/>
      <c r="CF43" s="619"/>
      <c r="CG43" s="619"/>
      <c r="CH43" s="619"/>
      <c r="CI43" s="619"/>
      <c r="CJ43" s="619"/>
      <c r="CK43" s="619"/>
      <c r="CL43" s="619"/>
      <c r="CM43" s="619"/>
      <c r="CN43" s="619"/>
      <c r="CO43" s="619"/>
      <c r="CP43" s="619"/>
      <c r="CQ43" s="620"/>
      <c r="CR43" s="621">
        <v>1067361</v>
      </c>
      <c r="CS43" s="634"/>
      <c r="CT43" s="634"/>
      <c r="CU43" s="634"/>
      <c r="CV43" s="634"/>
      <c r="CW43" s="634"/>
      <c r="CX43" s="634"/>
      <c r="CY43" s="635"/>
      <c r="CZ43" s="624">
        <v>0.2</v>
      </c>
      <c r="DA43" s="636"/>
      <c r="DB43" s="636"/>
      <c r="DC43" s="637"/>
      <c r="DD43" s="627">
        <v>942509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27650649</v>
      </c>
      <c r="CS44" s="622"/>
      <c r="CT44" s="622"/>
      <c r="CU44" s="622"/>
      <c r="CV44" s="622"/>
      <c r="CW44" s="622"/>
      <c r="CX44" s="622"/>
      <c r="CY44" s="623"/>
      <c r="CZ44" s="624">
        <v>6.2</v>
      </c>
      <c r="DA44" s="625"/>
      <c r="DB44" s="625"/>
      <c r="DC44" s="626"/>
      <c r="DD44" s="627">
        <v>2551411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13800250</v>
      </c>
      <c r="CS45" s="634"/>
      <c r="CT45" s="634"/>
      <c r="CU45" s="634"/>
      <c r="CV45" s="634"/>
      <c r="CW45" s="634"/>
      <c r="CX45" s="634"/>
      <c r="CY45" s="635"/>
      <c r="CZ45" s="624">
        <v>3.1</v>
      </c>
      <c r="DA45" s="636"/>
      <c r="DB45" s="636"/>
      <c r="DC45" s="637"/>
      <c r="DD45" s="627">
        <v>106818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347</v>
      </c>
      <c r="CG46" s="619"/>
      <c r="CH46" s="619"/>
      <c r="CI46" s="619"/>
      <c r="CJ46" s="619"/>
      <c r="CK46" s="619"/>
      <c r="CL46" s="619"/>
      <c r="CM46" s="619"/>
      <c r="CN46" s="619"/>
      <c r="CO46" s="619"/>
      <c r="CP46" s="619"/>
      <c r="CQ46" s="620"/>
      <c r="CR46" s="621">
        <v>13624066</v>
      </c>
      <c r="CS46" s="622"/>
      <c r="CT46" s="622"/>
      <c r="CU46" s="622"/>
      <c r="CV46" s="622"/>
      <c r="CW46" s="622"/>
      <c r="CX46" s="622"/>
      <c r="CY46" s="623"/>
      <c r="CZ46" s="624">
        <v>3.1</v>
      </c>
      <c r="DA46" s="625"/>
      <c r="DB46" s="625"/>
      <c r="DC46" s="626"/>
      <c r="DD46" s="627">
        <v>2442960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348</v>
      </c>
      <c r="CG47" s="619"/>
      <c r="CH47" s="619"/>
      <c r="CI47" s="619"/>
      <c r="CJ47" s="619"/>
      <c r="CK47" s="619"/>
      <c r="CL47" s="619"/>
      <c r="CM47" s="619"/>
      <c r="CN47" s="619"/>
      <c r="CO47" s="619"/>
      <c r="CP47" s="619"/>
      <c r="CQ47" s="620"/>
      <c r="CR47" s="621">
        <v>26194</v>
      </c>
      <c r="CS47" s="634"/>
      <c r="CT47" s="634"/>
      <c r="CU47" s="634"/>
      <c r="CV47" s="634"/>
      <c r="CW47" s="634"/>
      <c r="CX47" s="634"/>
      <c r="CY47" s="635"/>
      <c r="CZ47" s="624">
        <v>0</v>
      </c>
      <c r="DA47" s="636"/>
      <c r="DB47" s="636"/>
      <c r="DC47" s="637"/>
      <c r="DD47" s="627">
        <v>15574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350</v>
      </c>
      <c r="CE49" s="603"/>
      <c r="CF49" s="603"/>
      <c r="CG49" s="603"/>
      <c r="CH49" s="603"/>
      <c r="CI49" s="603"/>
      <c r="CJ49" s="603"/>
      <c r="CK49" s="603"/>
      <c r="CL49" s="603"/>
      <c r="CM49" s="603"/>
      <c r="CN49" s="603"/>
      <c r="CO49" s="603"/>
      <c r="CP49" s="603"/>
      <c r="CQ49" s="604"/>
      <c r="CR49" s="605">
        <v>443302743</v>
      </c>
      <c r="CS49" s="606"/>
      <c r="CT49" s="606"/>
      <c r="CU49" s="606"/>
      <c r="CV49" s="606"/>
      <c r="CW49" s="606"/>
      <c r="CX49" s="606"/>
      <c r="CY49" s="607"/>
      <c r="CZ49" s="608">
        <v>100</v>
      </c>
      <c r="DA49" s="609"/>
      <c r="DB49" s="609"/>
      <c r="DC49" s="610"/>
      <c r="DD49" s="611">
        <v>275583559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Y+wjDlw7bOqwuyOzFjAbitCZiRfTsSnYgHnSKFYgnhmBzenV71pZ3Ombe9M5cQ407s4YaW1sMMyJIwTDu4f+w==" saltValue="5IpCX16Fj/MVT637j4VX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2" t="s">
        <v>351</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352</v>
      </c>
      <c r="DK2" s="1094"/>
      <c r="DL2" s="1094"/>
      <c r="DM2" s="1094"/>
      <c r="DN2" s="1094"/>
      <c r="DO2" s="1095"/>
      <c r="DP2" s="228"/>
      <c r="DQ2" s="1093" t="s">
        <v>353</v>
      </c>
      <c r="DR2" s="1094"/>
      <c r="DS2" s="1094"/>
      <c r="DT2" s="1094"/>
      <c r="DU2" s="1094"/>
      <c r="DV2" s="1094"/>
      <c r="DW2" s="1094"/>
      <c r="DX2" s="1094"/>
      <c r="DY2" s="1094"/>
      <c r="DZ2" s="1095"/>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1" t="s">
        <v>354</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7" t="s">
        <v>356</v>
      </c>
      <c r="B5" s="998"/>
      <c r="C5" s="998"/>
      <c r="D5" s="998"/>
      <c r="E5" s="998"/>
      <c r="F5" s="998"/>
      <c r="G5" s="998"/>
      <c r="H5" s="998"/>
      <c r="I5" s="998"/>
      <c r="J5" s="998"/>
      <c r="K5" s="998"/>
      <c r="L5" s="998"/>
      <c r="M5" s="998"/>
      <c r="N5" s="998"/>
      <c r="O5" s="998"/>
      <c r="P5" s="999"/>
      <c r="Q5" s="1003" t="s">
        <v>357</v>
      </c>
      <c r="R5" s="1004"/>
      <c r="S5" s="1004"/>
      <c r="T5" s="1004"/>
      <c r="U5" s="1005"/>
      <c r="V5" s="1003" t="s">
        <v>358</v>
      </c>
      <c r="W5" s="1004"/>
      <c r="X5" s="1004"/>
      <c r="Y5" s="1004"/>
      <c r="Z5" s="1005"/>
      <c r="AA5" s="1003" t="s">
        <v>359</v>
      </c>
      <c r="AB5" s="1004"/>
      <c r="AC5" s="1004"/>
      <c r="AD5" s="1004"/>
      <c r="AE5" s="1004"/>
      <c r="AF5" s="1096" t="s">
        <v>360</v>
      </c>
      <c r="AG5" s="1004"/>
      <c r="AH5" s="1004"/>
      <c r="AI5" s="1004"/>
      <c r="AJ5" s="1017"/>
      <c r="AK5" s="1004" t="s">
        <v>361</v>
      </c>
      <c r="AL5" s="1004"/>
      <c r="AM5" s="1004"/>
      <c r="AN5" s="1004"/>
      <c r="AO5" s="1005"/>
      <c r="AP5" s="1003" t="s">
        <v>362</v>
      </c>
      <c r="AQ5" s="1004"/>
      <c r="AR5" s="1004"/>
      <c r="AS5" s="1004"/>
      <c r="AT5" s="1005"/>
      <c r="AU5" s="1003" t="s">
        <v>363</v>
      </c>
      <c r="AV5" s="1004"/>
      <c r="AW5" s="1004"/>
      <c r="AX5" s="1004"/>
      <c r="AY5" s="1017"/>
      <c r="AZ5" s="232"/>
      <c r="BA5" s="232"/>
      <c r="BB5" s="232"/>
      <c r="BC5" s="232"/>
      <c r="BD5" s="232"/>
      <c r="BE5" s="233"/>
      <c r="BF5" s="233"/>
      <c r="BG5" s="233"/>
      <c r="BH5" s="233"/>
      <c r="BI5" s="233"/>
      <c r="BJ5" s="233"/>
      <c r="BK5" s="233"/>
      <c r="BL5" s="233"/>
      <c r="BM5" s="233"/>
      <c r="BN5" s="233"/>
      <c r="BO5" s="233"/>
      <c r="BP5" s="233"/>
      <c r="BQ5" s="997" t="s">
        <v>364</v>
      </c>
      <c r="BR5" s="998"/>
      <c r="BS5" s="998"/>
      <c r="BT5" s="998"/>
      <c r="BU5" s="998"/>
      <c r="BV5" s="998"/>
      <c r="BW5" s="998"/>
      <c r="BX5" s="998"/>
      <c r="BY5" s="998"/>
      <c r="BZ5" s="998"/>
      <c r="CA5" s="998"/>
      <c r="CB5" s="998"/>
      <c r="CC5" s="998"/>
      <c r="CD5" s="998"/>
      <c r="CE5" s="998"/>
      <c r="CF5" s="998"/>
      <c r="CG5" s="999"/>
      <c r="CH5" s="1003" t="s">
        <v>365</v>
      </c>
      <c r="CI5" s="1004"/>
      <c r="CJ5" s="1004"/>
      <c r="CK5" s="1004"/>
      <c r="CL5" s="1005"/>
      <c r="CM5" s="1003" t="s">
        <v>366</v>
      </c>
      <c r="CN5" s="1004"/>
      <c r="CO5" s="1004"/>
      <c r="CP5" s="1004"/>
      <c r="CQ5" s="1005"/>
      <c r="CR5" s="1003" t="s">
        <v>367</v>
      </c>
      <c r="CS5" s="1004"/>
      <c r="CT5" s="1004"/>
      <c r="CU5" s="1004"/>
      <c r="CV5" s="1005"/>
      <c r="CW5" s="1003" t="s">
        <v>368</v>
      </c>
      <c r="CX5" s="1004"/>
      <c r="CY5" s="1004"/>
      <c r="CZ5" s="1004"/>
      <c r="DA5" s="1005"/>
      <c r="DB5" s="1003" t="s">
        <v>369</v>
      </c>
      <c r="DC5" s="1004"/>
      <c r="DD5" s="1004"/>
      <c r="DE5" s="1004"/>
      <c r="DF5" s="1005"/>
      <c r="DG5" s="1086" t="s">
        <v>370</v>
      </c>
      <c r="DH5" s="1087"/>
      <c r="DI5" s="1087"/>
      <c r="DJ5" s="1087"/>
      <c r="DK5" s="1088"/>
      <c r="DL5" s="1086" t="s">
        <v>371</v>
      </c>
      <c r="DM5" s="1087"/>
      <c r="DN5" s="1087"/>
      <c r="DO5" s="1087"/>
      <c r="DP5" s="1088"/>
      <c r="DQ5" s="1003" t="s">
        <v>372</v>
      </c>
      <c r="DR5" s="1004"/>
      <c r="DS5" s="1004"/>
      <c r="DT5" s="1004"/>
      <c r="DU5" s="1005"/>
      <c r="DV5" s="1003" t="s">
        <v>363</v>
      </c>
      <c r="DW5" s="1004"/>
      <c r="DX5" s="1004"/>
      <c r="DY5" s="1004"/>
      <c r="DZ5" s="1017"/>
      <c r="EA5" s="234"/>
    </row>
    <row r="6" spans="1:131" s="235" customFormat="1" ht="26.25" customHeight="1" thickBot="1">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c r="A7" s="236">
        <v>1</v>
      </c>
      <c r="B7" s="1049" t="s">
        <v>373</v>
      </c>
      <c r="C7" s="1050"/>
      <c r="D7" s="1050"/>
      <c r="E7" s="1050"/>
      <c r="F7" s="1050"/>
      <c r="G7" s="1050"/>
      <c r="H7" s="1050"/>
      <c r="I7" s="1050"/>
      <c r="J7" s="1050"/>
      <c r="K7" s="1050"/>
      <c r="L7" s="1050"/>
      <c r="M7" s="1050"/>
      <c r="N7" s="1050"/>
      <c r="O7" s="1050"/>
      <c r="P7" s="1051"/>
      <c r="Q7" s="1104">
        <v>450216</v>
      </c>
      <c r="R7" s="1105"/>
      <c r="S7" s="1105"/>
      <c r="T7" s="1105"/>
      <c r="U7" s="1105"/>
      <c r="V7" s="1105">
        <v>441970</v>
      </c>
      <c r="W7" s="1105"/>
      <c r="X7" s="1105"/>
      <c r="Y7" s="1105"/>
      <c r="Z7" s="1105"/>
      <c r="AA7" s="1105">
        <f>Q7-V7</f>
        <v>8246</v>
      </c>
      <c r="AB7" s="1105"/>
      <c r="AC7" s="1105"/>
      <c r="AD7" s="1105"/>
      <c r="AE7" s="1106"/>
      <c r="AF7" s="1107">
        <v>7271</v>
      </c>
      <c r="AG7" s="1108"/>
      <c r="AH7" s="1108"/>
      <c r="AI7" s="1108"/>
      <c r="AJ7" s="1109"/>
      <c r="AK7" s="1110">
        <v>7340</v>
      </c>
      <c r="AL7" s="1111"/>
      <c r="AM7" s="1111"/>
      <c r="AN7" s="1111"/>
      <c r="AO7" s="1111"/>
      <c r="AP7" s="1111">
        <v>524765</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554</v>
      </c>
      <c r="BT7" s="1102"/>
      <c r="BU7" s="1102"/>
      <c r="BV7" s="1102"/>
      <c r="BW7" s="1102"/>
      <c r="BX7" s="1102"/>
      <c r="BY7" s="1102"/>
      <c r="BZ7" s="1102"/>
      <c r="CA7" s="1102"/>
      <c r="CB7" s="1102"/>
      <c r="CC7" s="1102"/>
      <c r="CD7" s="1102"/>
      <c r="CE7" s="1102"/>
      <c r="CF7" s="1102"/>
      <c r="CG7" s="1114"/>
      <c r="CH7" s="1098">
        <v>31</v>
      </c>
      <c r="CI7" s="1099"/>
      <c r="CJ7" s="1099"/>
      <c r="CK7" s="1099"/>
      <c r="CL7" s="1100"/>
      <c r="CM7" s="1098">
        <v>476</v>
      </c>
      <c r="CN7" s="1099"/>
      <c r="CO7" s="1099"/>
      <c r="CP7" s="1099"/>
      <c r="CQ7" s="1100"/>
      <c r="CR7" s="1098">
        <v>300</v>
      </c>
      <c r="CS7" s="1099"/>
      <c r="CT7" s="1099"/>
      <c r="CU7" s="1099"/>
      <c r="CV7" s="1100"/>
      <c r="CW7" s="1098">
        <v>110</v>
      </c>
      <c r="CX7" s="1099"/>
      <c r="CY7" s="1099"/>
      <c r="CZ7" s="1099"/>
      <c r="DA7" s="1100"/>
      <c r="DB7" s="1098" t="s">
        <v>488</v>
      </c>
      <c r="DC7" s="1099"/>
      <c r="DD7" s="1099"/>
      <c r="DE7" s="1099"/>
      <c r="DF7" s="1100"/>
      <c r="DG7" s="1098" t="s">
        <v>488</v>
      </c>
      <c r="DH7" s="1099"/>
      <c r="DI7" s="1099"/>
      <c r="DJ7" s="1099"/>
      <c r="DK7" s="1100"/>
      <c r="DL7" s="1098" t="s">
        <v>488</v>
      </c>
      <c r="DM7" s="1099"/>
      <c r="DN7" s="1099"/>
      <c r="DO7" s="1099"/>
      <c r="DP7" s="1100"/>
      <c r="DQ7" s="1098" t="s">
        <v>488</v>
      </c>
      <c r="DR7" s="1099"/>
      <c r="DS7" s="1099"/>
      <c r="DT7" s="1099"/>
      <c r="DU7" s="1100"/>
      <c r="DV7" s="1101"/>
      <c r="DW7" s="1102"/>
      <c r="DX7" s="1102"/>
      <c r="DY7" s="1102"/>
      <c r="DZ7" s="1103"/>
      <c r="EA7" s="234"/>
    </row>
    <row r="8" spans="1:131" s="235" customFormat="1" ht="26.25" customHeight="1">
      <c r="A8" s="238">
        <v>2</v>
      </c>
      <c r="B8" s="1032" t="s">
        <v>374</v>
      </c>
      <c r="C8" s="1033"/>
      <c r="D8" s="1033"/>
      <c r="E8" s="1033"/>
      <c r="F8" s="1033"/>
      <c r="G8" s="1033"/>
      <c r="H8" s="1033"/>
      <c r="I8" s="1033"/>
      <c r="J8" s="1033"/>
      <c r="K8" s="1033"/>
      <c r="L8" s="1033"/>
      <c r="M8" s="1033"/>
      <c r="N8" s="1033"/>
      <c r="O8" s="1033"/>
      <c r="P8" s="1034"/>
      <c r="Q8" s="1040">
        <v>3043</v>
      </c>
      <c r="R8" s="1041"/>
      <c r="S8" s="1041"/>
      <c r="T8" s="1041"/>
      <c r="U8" s="1041"/>
      <c r="V8" s="1041">
        <v>3043</v>
      </c>
      <c r="W8" s="1041"/>
      <c r="X8" s="1041"/>
      <c r="Y8" s="1041"/>
      <c r="Z8" s="1041"/>
      <c r="AA8" s="1041">
        <f t="shared" ref="AA8:AA10" si="0">Q8-V8</f>
        <v>0</v>
      </c>
      <c r="AB8" s="1041"/>
      <c r="AC8" s="1041"/>
      <c r="AD8" s="1041"/>
      <c r="AE8" s="1042"/>
      <c r="AF8" s="1037" t="s">
        <v>562</v>
      </c>
      <c r="AG8" s="1038"/>
      <c r="AH8" s="1038"/>
      <c r="AI8" s="1038"/>
      <c r="AJ8" s="1039"/>
      <c r="AK8" s="1082">
        <v>764</v>
      </c>
      <c r="AL8" s="1083"/>
      <c r="AM8" s="1083"/>
      <c r="AN8" s="1083"/>
      <c r="AO8" s="1083"/>
      <c r="AP8" s="1083">
        <v>4179</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555</v>
      </c>
      <c r="BT8" s="995"/>
      <c r="BU8" s="995"/>
      <c r="BV8" s="995"/>
      <c r="BW8" s="995"/>
      <c r="BX8" s="995"/>
      <c r="BY8" s="995"/>
      <c r="BZ8" s="995"/>
      <c r="CA8" s="995"/>
      <c r="CB8" s="995"/>
      <c r="CC8" s="995"/>
      <c r="CD8" s="995"/>
      <c r="CE8" s="995"/>
      <c r="CF8" s="995"/>
      <c r="CG8" s="1016"/>
      <c r="CH8" s="991">
        <v>57</v>
      </c>
      <c r="CI8" s="992"/>
      <c r="CJ8" s="992"/>
      <c r="CK8" s="992"/>
      <c r="CL8" s="993"/>
      <c r="CM8" s="991">
        <v>299</v>
      </c>
      <c r="CN8" s="992"/>
      <c r="CO8" s="992"/>
      <c r="CP8" s="992"/>
      <c r="CQ8" s="993"/>
      <c r="CR8" s="991">
        <v>30</v>
      </c>
      <c r="CS8" s="992"/>
      <c r="CT8" s="992"/>
      <c r="CU8" s="992"/>
      <c r="CV8" s="993"/>
      <c r="CW8" s="991">
        <v>260</v>
      </c>
      <c r="CX8" s="992"/>
      <c r="CY8" s="992"/>
      <c r="CZ8" s="992"/>
      <c r="DA8" s="993"/>
      <c r="DB8" s="991" t="s">
        <v>488</v>
      </c>
      <c r="DC8" s="992"/>
      <c r="DD8" s="992"/>
      <c r="DE8" s="992"/>
      <c r="DF8" s="993"/>
      <c r="DG8" s="991" t="s">
        <v>488</v>
      </c>
      <c r="DH8" s="992"/>
      <c r="DI8" s="992"/>
      <c r="DJ8" s="992"/>
      <c r="DK8" s="993"/>
      <c r="DL8" s="991" t="s">
        <v>488</v>
      </c>
      <c r="DM8" s="992"/>
      <c r="DN8" s="992"/>
      <c r="DO8" s="992"/>
      <c r="DP8" s="993"/>
      <c r="DQ8" s="991" t="s">
        <v>488</v>
      </c>
      <c r="DR8" s="992"/>
      <c r="DS8" s="992"/>
      <c r="DT8" s="992"/>
      <c r="DU8" s="993"/>
      <c r="DV8" s="994"/>
      <c r="DW8" s="995"/>
      <c r="DX8" s="995"/>
      <c r="DY8" s="995"/>
      <c r="DZ8" s="996"/>
      <c r="EA8" s="234"/>
    </row>
    <row r="9" spans="1:131" s="235" customFormat="1" ht="26.25" customHeight="1">
      <c r="A9" s="238">
        <v>3</v>
      </c>
      <c r="B9" s="1032" t="s">
        <v>375</v>
      </c>
      <c r="C9" s="1033"/>
      <c r="D9" s="1033"/>
      <c r="E9" s="1033"/>
      <c r="F9" s="1033"/>
      <c r="G9" s="1033"/>
      <c r="H9" s="1033"/>
      <c r="I9" s="1033"/>
      <c r="J9" s="1033"/>
      <c r="K9" s="1033"/>
      <c r="L9" s="1033"/>
      <c r="M9" s="1033"/>
      <c r="N9" s="1033"/>
      <c r="O9" s="1033"/>
      <c r="P9" s="1034"/>
      <c r="Q9" s="1040">
        <v>507</v>
      </c>
      <c r="R9" s="1041"/>
      <c r="S9" s="1041"/>
      <c r="T9" s="1041"/>
      <c r="U9" s="1041"/>
      <c r="V9" s="1041">
        <v>418</v>
      </c>
      <c r="W9" s="1041"/>
      <c r="X9" s="1041"/>
      <c r="Y9" s="1041"/>
      <c r="Z9" s="1041"/>
      <c r="AA9" s="1041">
        <f t="shared" si="0"/>
        <v>89</v>
      </c>
      <c r="AB9" s="1041"/>
      <c r="AC9" s="1041"/>
      <c r="AD9" s="1041"/>
      <c r="AE9" s="1042"/>
      <c r="AF9" s="1037">
        <v>89</v>
      </c>
      <c r="AG9" s="1038"/>
      <c r="AH9" s="1038"/>
      <c r="AI9" s="1038"/>
      <c r="AJ9" s="1039"/>
      <c r="AK9" s="1082">
        <v>7</v>
      </c>
      <c r="AL9" s="1083"/>
      <c r="AM9" s="1083"/>
      <c r="AN9" s="1083"/>
      <c r="AO9" s="1083"/>
      <c r="AP9" s="1083">
        <v>2091</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556</v>
      </c>
      <c r="BT9" s="995"/>
      <c r="BU9" s="995"/>
      <c r="BV9" s="995"/>
      <c r="BW9" s="995"/>
      <c r="BX9" s="995"/>
      <c r="BY9" s="995"/>
      <c r="BZ9" s="995"/>
      <c r="CA9" s="995"/>
      <c r="CB9" s="995"/>
      <c r="CC9" s="995"/>
      <c r="CD9" s="995"/>
      <c r="CE9" s="995"/>
      <c r="CF9" s="995"/>
      <c r="CG9" s="1016"/>
      <c r="CH9" s="991">
        <v>2</v>
      </c>
      <c r="CI9" s="992"/>
      <c r="CJ9" s="992"/>
      <c r="CK9" s="992"/>
      <c r="CL9" s="993"/>
      <c r="CM9" s="991">
        <v>1802</v>
      </c>
      <c r="CN9" s="992"/>
      <c r="CO9" s="992"/>
      <c r="CP9" s="992"/>
      <c r="CQ9" s="993"/>
      <c r="CR9" s="991">
        <v>854</v>
      </c>
      <c r="CS9" s="992"/>
      <c r="CT9" s="992"/>
      <c r="CU9" s="992"/>
      <c r="CV9" s="993"/>
      <c r="CW9" s="991" t="s">
        <v>488</v>
      </c>
      <c r="CX9" s="992"/>
      <c r="CY9" s="992"/>
      <c r="CZ9" s="992"/>
      <c r="DA9" s="993"/>
      <c r="DB9" s="991" t="s">
        <v>488</v>
      </c>
      <c r="DC9" s="992"/>
      <c r="DD9" s="992"/>
      <c r="DE9" s="992"/>
      <c r="DF9" s="993"/>
      <c r="DG9" s="991" t="s">
        <v>488</v>
      </c>
      <c r="DH9" s="992"/>
      <c r="DI9" s="992"/>
      <c r="DJ9" s="992"/>
      <c r="DK9" s="993"/>
      <c r="DL9" s="991" t="s">
        <v>488</v>
      </c>
      <c r="DM9" s="992"/>
      <c r="DN9" s="992"/>
      <c r="DO9" s="992"/>
      <c r="DP9" s="993"/>
      <c r="DQ9" s="991" t="s">
        <v>488</v>
      </c>
      <c r="DR9" s="992"/>
      <c r="DS9" s="992"/>
      <c r="DT9" s="992"/>
      <c r="DU9" s="993"/>
      <c r="DV9" s="994"/>
      <c r="DW9" s="995"/>
      <c r="DX9" s="995"/>
      <c r="DY9" s="995"/>
      <c r="DZ9" s="996"/>
      <c r="EA9" s="234"/>
    </row>
    <row r="10" spans="1:131" s="235" customFormat="1" ht="26.25" customHeight="1">
      <c r="A10" s="238">
        <v>4</v>
      </c>
      <c r="B10" s="1032" t="s">
        <v>376</v>
      </c>
      <c r="C10" s="1033"/>
      <c r="D10" s="1033"/>
      <c r="E10" s="1033"/>
      <c r="F10" s="1033"/>
      <c r="G10" s="1033"/>
      <c r="H10" s="1033"/>
      <c r="I10" s="1033"/>
      <c r="J10" s="1033"/>
      <c r="K10" s="1033"/>
      <c r="L10" s="1033"/>
      <c r="M10" s="1033"/>
      <c r="N10" s="1033"/>
      <c r="O10" s="1033"/>
      <c r="P10" s="1034"/>
      <c r="Q10" s="1040">
        <v>54968</v>
      </c>
      <c r="R10" s="1041"/>
      <c r="S10" s="1041"/>
      <c r="T10" s="1041"/>
      <c r="U10" s="1041"/>
      <c r="V10" s="1041">
        <v>54968</v>
      </c>
      <c r="W10" s="1041"/>
      <c r="X10" s="1041"/>
      <c r="Y10" s="1041"/>
      <c r="Z10" s="1041"/>
      <c r="AA10" s="1041">
        <f t="shared" si="0"/>
        <v>0</v>
      </c>
      <c r="AB10" s="1041"/>
      <c r="AC10" s="1041"/>
      <c r="AD10" s="1041"/>
      <c r="AE10" s="1042"/>
      <c r="AF10" s="1037" t="s">
        <v>562</v>
      </c>
      <c r="AG10" s="1038"/>
      <c r="AH10" s="1038"/>
      <c r="AI10" s="1038"/>
      <c r="AJ10" s="1039"/>
      <c r="AK10" s="1082">
        <v>43640</v>
      </c>
      <c r="AL10" s="1083"/>
      <c r="AM10" s="1083"/>
      <c r="AN10" s="1083"/>
      <c r="AO10" s="1083"/>
      <c r="AP10" s="1083" t="s">
        <v>562</v>
      </c>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557</v>
      </c>
      <c r="BT10" s="995"/>
      <c r="BU10" s="995"/>
      <c r="BV10" s="995"/>
      <c r="BW10" s="995"/>
      <c r="BX10" s="995"/>
      <c r="BY10" s="995"/>
      <c r="BZ10" s="995"/>
      <c r="CA10" s="995"/>
      <c r="CB10" s="995"/>
      <c r="CC10" s="995"/>
      <c r="CD10" s="995"/>
      <c r="CE10" s="995"/>
      <c r="CF10" s="995"/>
      <c r="CG10" s="1016"/>
      <c r="CH10" s="991">
        <v>24</v>
      </c>
      <c r="CI10" s="992"/>
      <c r="CJ10" s="992"/>
      <c r="CK10" s="992"/>
      <c r="CL10" s="993"/>
      <c r="CM10" s="991">
        <v>4698</v>
      </c>
      <c r="CN10" s="992"/>
      <c r="CO10" s="992"/>
      <c r="CP10" s="992"/>
      <c r="CQ10" s="993"/>
      <c r="CR10" s="991">
        <v>464</v>
      </c>
      <c r="CS10" s="992"/>
      <c r="CT10" s="992"/>
      <c r="CU10" s="992"/>
      <c r="CV10" s="993"/>
      <c r="CW10" s="991">
        <v>355</v>
      </c>
      <c r="CX10" s="992"/>
      <c r="CY10" s="992"/>
      <c r="CZ10" s="992"/>
      <c r="DA10" s="993"/>
      <c r="DB10" s="991" t="s">
        <v>488</v>
      </c>
      <c r="DC10" s="992"/>
      <c r="DD10" s="992"/>
      <c r="DE10" s="992"/>
      <c r="DF10" s="993"/>
      <c r="DG10" s="991" t="s">
        <v>488</v>
      </c>
      <c r="DH10" s="992"/>
      <c r="DI10" s="992"/>
      <c r="DJ10" s="992"/>
      <c r="DK10" s="993"/>
      <c r="DL10" s="991" t="s">
        <v>488</v>
      </c>
      <c r="DM10" s="992"/>
      <c r="DN10" s="992"/>
      <c r="DO10" s="992"/>
      <c r="DP10" s="993"/>
      <c r="DQ10" s="991" t="s">
        <v>488</v>
      </c>
      <c r="DR10" s="992"/>
      <c r="DS10" s="992"/>
      <c r="DT10" s="992"/>
      <c r="DU10" s="993"/>
      <c r="DV10" s="994"/>
      <c r="DW10" s="995"/>
      <c r="DX10" s="995"/>
      <c r="DY10" s="995"/>
      <c r="DZ10" s="996"/>
      <c r="EA10" s="234"/>
    </row>
    <row r="11" spans="1:131" s="235" customFormat="1" ht="26.25" customHeight="1">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t="s">
        <v>558</v>
      </c>
      <c r="BT11" s="995"/>
      <c r="BU11" s="995"/>
      <c r="BV11" s="995"/>
      <c r="BW11" s="995"/>
      <c r="BX11" s="995"/>
      <c r="BY11" s="995"/>
      <c r="BZ11" s="995"/>
      <c r="CA11" s="995"/>
      <c r="CB11" s="995"/>
      <c r="CC11" s="995"/>
      <c r="CD11" s="995"/>
      <c r="CE11" s="995"/>
      <c r="CF11" s="995"/>
      <c r="CG11" s="1016"/>
      <c r="CH11" s="991">
        <v>-1</v>
      </c>
      <c r="CI11" s="992"/>
      <c r="CJ11" s="992"/>
      <c r="CK11" s="992"/>
      <c r="CL11" s="993"/>
      <c r="CM11" s="991">
        <v>305</v>
      </c>
      <c r="CN11" s="992"/>
      <c r="CO11" s="992"/>
      <c r="CP11" s="992"/>
      <c r="CQ11" s="993"/>
      <c r="CR11" s="991">
        <v>1</v>
      </c>
      <c r="CS11" s="992"/>
      <c r="CT11" s="992"/>
      <c r="CU11" s="992"/>
      <c r="CV11" s="993"/>
      <c r="CW11" s="991">
        <v>0</v>
      </c>
      <c r="CX11" s="992"/>
      <c r="CY11" s="992"/>
      <c r="CZ11" s="992"/>
      <c r="DA11" s="993"/>
      <c r="DB11" s="991" t="s">
        <v>488</v>
      </c>
      <c r="DC11" s="992"/>
      <c r="DD11" s="992"/>
      <c r="DE11" s="992"/>
      <c r="DF11" s="993"/>
      <c r="DG11" s="991" t="s">
        <v>488</v>
      </c>
      <c r="DH11" s="992"/>
      <c r="DI11" s="992"/>
      <c r="DJ11" s="992"/>
      <c r="DK11" s="993"/>
      <c r="DL11" s="991" t="s">
        <v>488</v>
      </c>
      <c r="DM11" s="992"/>
      <c r="DN11" s="992"/>
      <c r="DO11" s="992"/>
      <c r="DP11" s="993"/>
      <c r="DQ11" s="991" t="s">
        <v>488</v>
      </c>
      <c r="DR11" s="992"/>
      <c r="DS11" s="992"/>
      <c r="DT11" s="992"/>
      <c r="DU11" s="993"/>
      <c r="DV11" s="994"/>
      <c r="DW11" s="995"/>
      <c r="DX11" s="995"/>
      <c r="DY11" s="995"/>
      <c r="DZ11" s="996"/>
      <c r="EA11" s="234"/>
    </row>
    <row r="12" spans="1:131" s="235" customFormat="1" ht="26.25" customHeight="1">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t="s">
        <v>559</v>
      </c>
      <c r="BT12" s="995"/>
      <c r="BU12" s="995"/>
      <c r="BV12" s="995"/>
      <c r="BW12" s="995"/>
      <c r="BX12" s="995"/>
      <c r="BY12" s="995"/>
      <c r="BZ12" s="995"/>
      <c r="CA12" s="995"/>
      <c r="CB12" s="995"/>
      <c r="CC12" s="995"/>
      <c r="CD12" s="995"/>
      <c r="CE12" s="995"/>
      <c r="CF12" s="995"/>
      <c r="CG12" s="1016"/>
      <c r="CH12" s="991">
        <v>30</v>
      </c>
      <c r="CI12" s="992"/>
      <c r="CJ12" s="992"/>
      <c r="CK12" s="992"/>
      <c r="CL12" s="993"/>
      <c r="CM12" s="991">
        <v>713</v>
      </c>
      <c r="CN12" s="992"/>
      <c r="CO12" s="992"/>
      <c r="CP12" s="992"/>
      <c r="CQ12" s="993"/>
      <c r="CR12" s="991">
        <v>300</v>
      </c>
      <c r="CS12" s="992"/>
      <c r="CT12" s="992"/>
      <c r="CU12" s="992"/>
      <c r="CV12" s="993"/>
      <c r="CW12" s="991">
        <v>24</v>
      </c>
      <c r="CX12" s="992"/>
      <c r="CY12" s="992"/>
      <c r="CZ12" s="992"/>
      <c r="DA12" s="993"/>
      <c r="DB12" s="991" t="s">
        <v>488</v>
      </c>
      <c r="DC12" s="992"/>
      <c r="DD12" s="992"/>
      <c r="DE12" s="992"/>
      <c r="DF12" s="993"/>
      <c r="DG12" s="991" t="s">
        <v>488</v>
      </c>
      <c r="DH12" s="992"/>
      <c r="DI12" s="992"/>
      <c r="DJ12" s="992"/>
      <c r="DK12" s="993"/>
      <c r="DL12" s="991" t="s">
        <v>488</v>
      </c>
      <c r="DM12" s="992"/>
      <c r="DN12" s="992"/>
      <c r="DO12" s="992"/>
      <c r="DP12" s="993"/>
      <c r="DQ12" s="991" t="s">
        <v>488</v>
      </c>
      <c r="DR12" s="992"/>
      <c r="DS12" s="992"/>
      <c r="DT12" s="992"/>
      <c r="DU12" s="993"/>
      <c r="DV12" s="994"/>
      <c r="DW12" s="995"/>
      <c r="DX12" s="995"/>
      <c r="DY12" s="995"/>
      <c r="DZ12" s="996"/>
      <c r="EA12" s="234"/>
    </row>
    <row r="13" spans="1:131" s="235" customFormat="1" ht="26.25" customHeight="1">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t="s">
        <v>560</v>
      </c>
      <c r="BT13" s="995"/>
      <c r="BU13" s="995"/>
      <c r="BV13" s="995"/>
      <c r="BW13" s="995"/>
      <c r="BX13" s="995"/>
      <c r="BY13" s="995"/>
      <c r="BZ13" s="995"/>
      <c r="CA13" s="995"/>
      <c r="CB13" s="995"/>
      <c r="CC13" s="995"/>
      <c r="CD13" s="995"/>
      <c r="CE13" s="995"/>
      <c r="CF13" s="995"/>
      <c r="CG13" s="1016"/>
      <c r="CH13" s="991">
        <v>334</v>
      </c>
      <c r="CI13" s="992"/>
      <c r="CJ13" s="992"/>
      <c r="CK13" s="992"/>
      <c r="CL13" s="993"/>
      <c r="CM13" s="991">
        <v>8385</v>
      </c>
      <c r="CN13" s="992"/>
      <c r="CO13" s="992"/>
      <c r="CP13" s="992"/>
      <c r="CQ13" s="993"/>
      <c r="CR13" s="991">
        <v>304</v>
      </c>
      <c r="CS13" s="992"/>
      <c r="CT13" s="992"/>
      <c r="CU13" s="992"/>
      <c r="CV13" s="993"/>
      <c r="CW13" s="991">
        <v>2244</v>
      </c>
      <c r="CX13" s="992"/>
      <c r="CY13" s="992"/>
      <c r="CZ13" s="992"/>
      <c r="DA13" s="993"/>
      <c r="DB13" s="991">
        <v>14540</v>
      </c>
      <c r="DC13" s="992"/>
      <c r="DD13" s="992"/>
      <c r="DE13" s="992"/>
      <c r="DF13" s="993"/>
      <c r="DG13" s="991" t="s">
        <v>488</v>
      </c>
      <c r="DH13" s="992"/>
      <c r="DI13" s="992"/>
      <c r="DJ13" s="992"/>
      <c r="DK13" s="993"/>
      <c r="DL13" s="991" t="s">
        <v>488</v>
      </c>
      <c r="DM13" s="992"/>
      <c r="DN13" s="992"/>
      <c r="DO13" s="992"/>
      <c r="DP13" s="993"/>
      <c r="DQ13" s="991" t="s">
        <v>488</v>
      </c>
      <c r="DR13" s="992"/>
      <c r="DS13" s="992"/>
      <c r="DT13" s="992"/>
      <c r="DU13" s="993"/>
      <c r="DV13" s="994"/>
      <c r="DW13" s="995"/>
      <c r="DX13" s="995"/>
      <c r="DY13" s="995"/>
      <c r="DZ13" s="996"/>
      <c r="EA13" s="234"/>
    </row>
    <row r="14" spans="1:131" s="235" customFormat="1" ht="26.25" customHeight="1">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377</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9">
        <v>453485</v>
      </c>
      <c r="R23" s="1063"/>
      <c r="S23" s="1063"/>
      <c r="T23" s="1063"/>
      <c r="U23" s="1063"/>
      <c r="V23" s="1063">
        <v>445149</v>
      </c>
      <c r="W23" s="1063"/>
      <c r="X23" s="1063"/>
      <c r="Y23" s="1063"/>
      <c r="Z23" s="1063"/>
      <c r="AA23" s="1063">
        <f>Q23-V23</f>
        <v>8336</v>
      </c>
      <c r="AB23" s="1063"/>
      <c r="AC23" s="1063"/>
      <c r="AD23" s="1063"/>
      <c r="AE23" s="1070"/>
      <c r="AF23" s="1071">
        <v>7360</v>
      </c>
      <c r="AG23" s="1063"/>
      <c r="AH23" s="1063"/>
      <c r="AI23" s="1063"/>
      <c r="AJ23" s="1072"/>
      <c r="AK23" s="1073"/>
      <c r="AL23" s="1074"/>
      <c r="AM23" s="1074"/>
      <c r="AN23" s="1074"/>
      <c r="AO23" s="1074"/>
      <c r="AP23" s="1063">
        <f>AP7+AP8+AP9</f>
        <v>531035</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c r="A24" s="1062" t="s">
        <v>380</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c r="A25" s="1061" t="s">
        <v>381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c r="A26" s="997" t="s">
        <v>356</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7" t="s">
        <v>385</v>
      </c>
      <c r="AG26" s="1010"/>
      <c r="AH26" s="1010"/>
      <c r="AI26" s="1010"/>
      <c r="AJ26" s="1058"/>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363</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c r="A28" s="242">
        <v>1</v>
      </c>
      <c r="B28" s="1049" t="s">
        <v>390</v>
      </c>
      <c r="C28" s="1050"/>
      <c r="D28" s="1050"/>
      <c r="E28" s="1050"/>
      <c r="F28" s="1050"/>
      <c r="G28" s="1050"/>
      <c r="H28" s="1050"/>
      <c r="I28" s="1050"/>
      <c r="J28" s="1050"/>
      <c r="K28" s="1050"/>
      <c r="L28" s="1050"/>
      <c r="M28" s="1050"/>
      <c r="N28" s="1050"/>
      <c r="O28" s="1050"/>
      <c r="P28" s="1051"/>
      <c r="Q28" s="1052">
        <v>85651</v>
      </c>
      <c r="R28" s="1053"/>
      <c r="S28" s="1053"/>
      <c r="T28" s="1053"/>
      <c r="U28" s="1053"/>
      <c r="V28" s="1053">
        <v>85651</v>
      </c>
      <c r="W28" s="1053"/>
      <c r="X28" s="1053"/>
      <c r="Y28" s="1053"/>
      <c r="Z28" s="1053"/>
      <c r="AA28" s="1053">
        <f t="shared" ref="AA28:AA32" si="1">Q28-V28</f>
        <v>0</v>
      </c>
      <c r="AB28" s="1053"/>
      <c r="AC28" s="1053"/>
      <c r="AD28" s="1053"/>
      <c r="AE28" s="1054"/>
      <c r="AF28" s="1055">
        <v>0</v>
      </c>
      <c r="AG28" s="1053"/>
      <c r="AH28" s="1053"/>
      <c r="AI28" s="1053"/>
      <c r="AJ28" s="1056"/>
      <c r="AK28" s="1044">
        <v>10650</v>
      </c>
      <c r="AL28" s="1045"/>
      <c r="AM28" s="1045"/>
      <c r="AN28" s="1045"/>
      <c r="AO28" s="1045"/>
      <c r="AP28" s="1045" t="s">
        <v>488</v>
      </c>
      <c r="AQ28" s="1045"/>
      <c r="AR28" s="1045"/>
      <c r="AS28" s="1045"/>
      <c r="AT28" s="1045"/>
      <c r="AU28" s="1045" t="s">
        <v>488</v>
      </c>
      <c r="AV28" s="1045"/>
      <c r="AW28" s="1045"/>
      <c r="AX28" s="1045"/>
      <c r="AY28" s="1045"/>
      <c r="AZ28" s="1046" t="s">
        <v>488</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c r="A29" s="242">
        <v>2</v>
      </c>
      <c r="B29" s="1032" t="s">
        <v>391</v>
      </c>
      <c r="C29" s="1033"/>
      <c r="D29" s="1033"/>
      <c r="E29" s="1033"/>
      <c r="F29" s="1033"/>
      <c r="G29" s="1033"/>
      <c r="H29" s="1033"/>
      <c r="I29" s="1033"/>
      <c r="J29" s="1033"/>
      <c r="K29" s="1033"/>
      <c r="L29" s="1033"/>
      <c r="M29" s="1033"/>
      <c r="N29" s="1033"/>
      <c r="O29" s="1033"/>
      <c r="P29" s="1034"/>
      <c r="Q29" s="1040">
        <v>91401</v>
      </c>
      <c r="R29" s="1041"/>
      <c r="S29" s="1041"/>
      <c r="T29" s="1041"/>
      <c r="U29" s="1041"/>
      <c r="V29" s="1041">
        <v>89125</v>
      </c>
      <c r="W29" s="1041"/>
      <c r="X29" s="1041"/>
      <c r="Y29" s="1041"/>
      <c r="Z29" s="1041"/>
      <c r="AA29" s="1041">
        <f t="shared" si="1"/>
        <v>2276</v>
      </c>
      <c r="AB29" s="1041"/>
      <c r="AC29" s="1041"/>
      <c r="AD29" s="1041"/>
      <c r="AE29" s="1042"/>
      <c r="AF29" s="1037">
        <v>2276</v>
      </c>
      <c r="AG29" s="1038"/>
      <c r="AH29" s="1038"/>
      <c r="AI29" s="1038"/>
      <c r="AJ29" s="1039"/>
      <c r="AK29" s="980">
        <v>15486</v>
      </c>
      <c r="AL29" s="971"/>
      <c r="AM29" s="971"/>
      <c r="AN29" s="971"/>
      <c r="AO29" s="971"/>
      <c r="AP29" s="971" t="s">
        <v>488</v>
      </c>
      <c r="AQ29" s="971"/>
      <c r="AR29" s="971"/>
      <c r="AS29" s="971"/>
      <c r="AT29" s="971"/>
      <c r="AU29" s="971" t="s">
        <v>488</v>
      </c>
      <c r="AV29" s="971"/>
      <c r="AW29" s="971"/>
      <c r="AX29" s="971"/>
      <c r="AY29" s="971"/>
      <c r="AZ29" s="1043" t="s">
        <v>488</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c r="A30" s="242">
        <v>3</v>
      </c>
      <c r="B30" s="1032" t="s">
        <v>392</v>
      </c>
      <c r="C30" s="1033"/>
      <c r="D30" s="1033"/>
      <c r="E30" s="1033"/>
      <c r="F30" s="1033"/>
      <c r="G30" s="1033"/>
      <c r="H30" s="1033"/>
      <c r="I30" s="1033"/>
      <c r="J30" s="1033"/>
      <c r="K30" s="1033"/>
      <c r="L30" s="1033"/>
      <c r="M30" s="1033"/>
      <c r="N30" s="1033"/>
      <c r="O30" s="1033"/>
      <c r="P30" s="1034"/>
      <c r="Q30" s="1040">
        <v>15491</v>
      </c>
      <c r="R30" s="1041"/>
      <c r="S30" s="1041"/>
      <c r="T30" s="1041"/>
      <c r="U30" s="1041"/>
      <c r="V30" s="1041">
        <v>14879</v>
      </c>
      <c r="W30" s="1041"/>
      <c r="X30" s="1041"/>
      <c r="Y30" s="1041"/>
      <c r="Z30" s="1041"/>
      <c r="AA30" s="1041">
        <f t="shared" si="1"/>
        <v>612</v>
      </c>
      <c r="AB30" s="1041"/>
      <c r="AC30" s="1041"/>
      <c r="AD30" s="1041"/>
      <c r="AE30" s="1042"/>
      <c r="AF30" s="1037">
        <v>612</v>
      </c>
      <c r="AG30" s="1038"/>
      <c r="AH30" s="1038"/>
      <c r="AI30" s="1038"/>
      <c r="AJ30" s="1039"/>
      <c r="AK30" s="980">
        <v>3281</v>
      </c>
      <c r="AL30" s="971"/>
      <c r="AM30" s="971"/>
      <c r="AN30" s="971"/>
      <c r="AO30" s="971"/>
      <c r="AP30" s="971" t="s">
        <v>488</v>
      </c>
      <c r="AQ30" s="971"/>
      <c r="AR30" s="971"/>
      <c r="AS30" s="971"/>
      <c r="AT30" s="971"/>
      <c r="AU30" s="971" t="s">
        <v>488</v>
      </c>
      <c r="AV30" s="971"/>
      <c r="AW30" s="971"/>
      <c r="AX30" s="971"/>
      <c r="AY30" s="971"/>
      <c r="AZ30" s="1043" t="s">
        <v>488</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c r="A31" s="242">
        <v>4</v>
      </c>
      <c r="B31" s="1032" t="s">
        <v>393</v>
      </c>
      <c r="C31" s="1033"/>
      <c r="D31" s="1033"/>
      <c r="E31" s="1033"/>
      <c r="F31" s="1033"/>
      <c r="G31" s="1033"/>
      <c r="H31" s="1033"/>
      <c r="I31" s="1033"/>
      <c r="J31" s="1033"/>
      <c r="K31" s="1033"/>
      <c r="L31" s="1033"/>
      <c r="M31" s="1033"/>
      <c r="N31" s="1033"/>
      <c r="O31" s="1033"/>
      <c r="P31" s="1034"/>
      <c r="Q31" s="1040">
        <v>15715</v>
      </c>
      <c r="R31" s="1041"/>
      <c r="S31" s="1041"/>
      <c r="T31" s="1041"/>
      <c r="U31" s="1041"/>
      <c r="V31" s="1041">
        <v>15582</v>
      </c>
      <c r="W31" s="1041"/>
      <c r="X31" s="1041"/>
      <c r="Y31" s="1041"/>
      <c r="Z31" s="1041"/>
      <c r="AA31" s="1041">
        <f t="shared" si="1"/>
        <v>133</v>
      </c>
      <c r="AB31" s="1041"/>
      <c r="AC31" s="1041"/>
      <c r="AD31" s="1041"/>
      <c r="AE31" s="1042"/>
      <c r="AF31" s="1037">
        <v>11071</v>
      </c>
      <c r="AG31" s="1038"/>
      <c r="AH31" s="1038"/>
      <c r="AI31" s="1038"/>
      <c r="AJ31" s="1039"/>
      <c r="AK31" s="980">
        <v>90</v>
      </c>
      <c r="AL31" s="971"/>
      <c r="AM31" s="971"/>
      <c r="AN31" s="971"/>
      <c r="AO31" s="971"/>
      <c r="AP31" s="971">
        <v>46689</v>
      </c>
      <c r="AQ31" s="971"/>
      <c r="AR31" s="971"/>
      <c r="AS31" s="971"/>
      <c r="AT31" s="971"/>
      <c r="AU31" s="971">
        <v>47</v>
      </c>
      <c r="AV31" s="971"/>
      <c r="AW31" s="971"/>
      <c r="AX31" s="971"/>
      <c r="AY31" s="971"/>
      <c r="AZ31" s="1043" t="s">
        <v>488</v>
      </c>
      <c r="BA31" s="1043"/>
      <c r="BB31" s="1043"/>
      <c r="BC31" s="1043"/>
      <c r="BD31" s="1043"/>
      <c r="BE31" s="972" t="s">
        <v>394</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c r="A32" s="242">
        <v>5</v>
      </c>
      <c r="B32" s="1032" t="s">
        <v>395</v>
      </c>
      <c r="C32" s="1033"/>
      <c r="D32" s="1033"/>
      <c r="E32" s="1033"/>
      <c r="F32" s="1033"/>
      <c r="G32" s="1033"/>
      <c r="H32" s="1033"/>
      <c r="I32" s="1033"/>
      <c r="J32" s="1033"/>
      <c r="K32" s="1033"/>
      <c r="L32" s="1033"/>
      <c r="M32" s="1033"/>
      <c r="N32" s="1033"/>
      <c r="O32" s="1033"/>
      <c r="P32" s="1034"/>
      <c r="Q32" s="1040">
        <v>27732</v>
      </c>
      <c r="R32" s="1041"/>
      <c r="S32" s="1041"/>
      <c r="T32" s="1041"/>
      <c r="U32" s="1041"/>
      <c r="V32" s="1041">
        <v>26348</v>
      </c>
      <c r="W32" s="1041"/>
      <c r="X32" s="1041"/>
      <c r="Y32" s="1041"/>
      <c r="Z32" s="1041"/>
      <c r="AA32" s="1041">
        <f t="shared" si="1"/>
        <v>1384</v>
      </c>
      <c r="AB32" s="1041"/>
      <c r="AC32" s="1041"/>
      <c r="AD32" s="1041"/>
      <c r="AE32" s="1042"/>
      <c r="AF32" s="1037">
        <v>4296</v>
      </c>
      <c r="AG32" s="1038"/>
      <c r="AH32" s="1038"/>
      <c r="AI32" s="1038"/>
      <c r="AJ32" s="1039"/>
      <c r="AK32" s="980">
        <v>8653</v>
      </c>
      <c r="AL32" s="971"/>
      <c r="AM32" s="971"/>
      <c r="AN32" s="971"/>
      <c r="AO32" s="971"/>
      <c r="AP32" s="971">
        <v>225119</v>
      </c>
      <c r="AQ32" s="971"/>
      <c r="AR32" s="971"/>
      <c r="AS32" s="971"/>
      <c r="AT32" s="971"/>
      <c r="AU32" s="971">
        <v>76991</v>
      </c>
      <c r="AV32" s="971"/>
      <c r="AW32" s="971"/>
      <c r="AX32" s="971"/>
      <c r="AY32" s="971"/>
      <c r="AZ32" s="1043" t="s">
        <v>488</v>
      </c>
      <c r="BA32" s="1043"/>
      <c r="BB32" s="1043"/>
      <c r="BC32" s="1043"/>
      <c r="BD32" s="1043"/>
      <c r="BE32" s="972" t="s">
        <v>394</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396</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18255</v>
      </c>
      <c r="AG63" s="959"/>
      <c r="AH63" s="959"/>
      <c r="AI63" s="959"/>
      <c r="AJ63" s="1024"/>
      <c r="AK63" s="1025"/>
      <c r="AL63" s="963"/>
      <c r="AM63" s="963"/>
      <c r="AN63" s="963"/>
      <c r="AO63" s="963"/>
      <c r="AP63" s="959">
        <f>AP31+AP32</f>
        <v>271808</v>
      </c>
      <c r="AQ63" s="959"/>
      <c r="AR63" s="959"/>
      <c r="AS63" s="959"/>
      <c r="AT63" s="959"/>
      <c r="AU63" s="959">
        <f>AU31+AU32</f>
        <v>77038</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c r="A66" s="997" t="s">
        <v>399</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400</v>
      </c>
      <c r="AV66" s="1004"/>
      <c r="AW66" s="1004"/>
      <c r="AX66" s="1004"/>
      <c r="AY66" s="1005"/>
      <c r="AZ66" s="1003" t="s">
        <v>363</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7" t="s">
        <v>563</v>
      </c>
      <c r="C68" s="988"/>
      <c r="D68" s="988"/>
      <c r="E68" s="988"/>
      <c r="F68" s="988"/>
      <c r="G68" s="988"/>
      <c r="H68" s="988"/>
      <c r="I68" s="988"/>
      <c r="J68" s="988"/>
      <c r="K68" s="988"/>
      <c r="L68" s="988"/>
      <c r="M68" s="988"/>
      <c r="N68" s="988"/>
      <c r="O68" s="988"/>
      <c r="P68" s="989"/>
      <c r="Q68" s="990">
        <v>230</v>
      </c>
      <c r="R68" s="984"/>
      <c r="S68" s="984"/>
      <c r="T68" s="984"/>
      <c r="U68" s="984"/>
      <c r="V68" s="984">
        <v>195</v>
      </c>
      <c r="W68" s="984"/>
      <c r="X68" s="984"/>
      <c r="Y68" s="984"/>
      <c r="Z68" s="984"/>
      <c r="AA68" s="984">
        <f t="shared" ref="AA68" si="2">Q68-V68</f>
        <v>35</v>
      </c>
      <c r="AB68" s="984"/>
      <c r="AC68" s="984"/>
      <c r="AD68" s="984"/>
      <c r="AE68" s="984"/>
      <c r="AF68" s="984">
        <v>35</v>
      </c>
      <c r="AG68" s="984"/>
      <c r="AH68" s="984"/>
      <c r="AI68" s="984"/>
      <c r="AJ68" s="984"/>
      <c r="AK68" s="984" t="s">
        <v>488</v>
      </c>
      <c r="AL68" s="984"/>
      <c r="AM68" s="984"/>
      <c r="AN68" s="984"/>
      <c r="AO68" s="984"/>
      <c r="AP68" s="984" t="s">
        <v>488</v>
      </c>
      <c r="AQ68" s="984"/>
      <c r="AR68" s="984"/>
      <c r="AS68" s="984"/>
      <c r="AT68" s="984"/>
      <c r="AU68" s="984" t="s">
        <v>488</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564</v>
      </c>
      <c r="C69" s="975"/>
      <c r="D69" s="975"/>
      <c r="E69" s="975"/>
      <c r="F69" s="975"/>
      <c r="G69" s="975"/>
      <c r="H69" s="975"/>
      <c r="I69" s="975"/>
      <c r="J69" s="975"/>
      <c r="K69" s="975"/>
      <c r="L69" s="975"/>
      <c r="M69" s="975"/>
      <c r="N69" s="975"/>
      <c r="O69" s="975"/>
      <c r="P69" s="976"/>
      <c r="Q69" s="977">
        <v>1359863</v>
      </c>
      <c r="R69" s="971"/>
      <c r="S69" s="971"/>
      <c r="T69" s="971"/>
      <c r="U69" s="971"/>
      <c r="V69" s="971">
        <v>1332205</v>
      </c>
      <c r="W69" s="971"/>
      <c r="X69" s="971"/>
      <c r="Y69" s="971"/>
      <c r="Z69" s="971"/>
      <c r="AA69" s="971">
        <f t="shared" ref="AA69" si="3">Q69-V69</f>
        <v>27658</v>
      </c>
      <c r="AB69" s="971"/>
      <c r="AC69" s="971"/>
      <c r="AD69" s="971"/>
      <c r="AE69" s="971"/>
      <c r="AF69" s="971">
        <v>27658</v>
      </c>
      <c r="AG69" s="971"/>
      <c r="AH69" s="971"/>
      <c r="AI69" s="971"/>
      <c r="AJ69" s="971"/>
      <c r="AK69" s="971">
        <v>9500</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551</v>
      </c>
      <c r="C70" s="975"/>
      <c r="D70" s="975"/>
      <c r="E70" s="975"/>
      <c r="F70" s="975"/>
      <c r="G70" s="975"/>
      <c r="H70" s="975"/>
      <c r="I70" s="975"/>
      <c r="J70" s="975"/>
      <c r="K70" s="975"/>
      <c r="L70" s="975"/>
      <c r="M70" s="975"/>
      <c r="N70" s="975"/>
      <c r="O70" s="975"/>
      <c r="P70" s="976"/>
      <c r="Q70" s="978">
        <v>38885</v>
      </c>
      <c r="R70" s="979"/>
      <c r="S70" s="979"/>
      <c r="T70" s="979"/>
      <c r="U70" s="980"/>
      <c r="V70" s="981">
        <v>35641</v>
      </c>
      <c r="W70" s="979"/>
      <c r="X70" s="979"/>
      <c r="Y70" s="979"/>
      <c r="Z70" s="980"/>
      <c r="AA70" s="981">
        <f t="shared" ref="AA70:AA71" si="4">Q70-V70</f>
        <v>3244</v>
      </c>
      <c r="AB70" s="979"/>
      <c r="AC70" s="979"/>
      <c r="AD70" s="979"/>
      <c r="AE70" s="980"/>
      <c r="AF70" s="981">
        <v>26209</v>
      </c>
      <c r="AG70" s="979"/>
      <c r="AH70" s="979"/>
      <c r="AI70" s="979"/>
      <c r="AJ70" s="980"/>
      <c r="AK70" s="981" t="s">
        <v>488</v>
      </c>
      <c r="AL70" s="979"/>
      <c r="AM70" s="979"/>
      <c r="AN70" s="979"/>
      <c r="AO70" s="980"/>
      <c r="AP70" s="981">
        <v>94795</v>
      </c>
      <c r="AQ70" s="979"/>
      <c r="AR70" s="979"/>
      <c r="AS70" s="979"/>
      <c r="AT70" s="980"/>
      <c r="AU70" s="981" t="s">
        <v>488</v>
      </c>
      <c r="AV70" s="979"/>
      <c r="AW70" s="979"/>
      <c r="AX70" s="979"/>
      <c r="AY70" s="980"/>
      <c r="AZ70" s="982"/>
      <c r="BA70" s="975"/>
      <c r="BB70" s="975"/>
      <c r="BC70" s="975"/>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552</v>
      </c>
      <c r="C71" s="975"/>
      <c r="D71" s="975"/>
      <c r="E71" s="975"/>
      <c r="F71" s="975"/>
      <c r="G71" s="975"/>
      <c r="H71" s="975"/>
      <c r="I71" s="975"/>
      <c r="J71" s="975"/>
      <c r="K71" s="975"/>
      <c r="L71" s="975"/>
      <c r="M71" s="975"/>
      <c r="N71" s="975"/>
      <c r="O71" s="975"/>
      <c r="P71" s="976"/>
      <c r="Q71" s="978">
        <v>6635</v>
      </c>
      <c r="R71" s="979"/>
      <c r="S71" s="979"/>
      <c r="T71" s="979"/>
      <c r="U71" s="980"/>
      <c r="V71" s="981">
        <v>5820</v>
      </c>
      <c r="W71" s="979"/>
      <c r="X71" s="979"/>
      <c r="Y71" s="979"/>
      <c r="Z71" s="980"/>
      <c r="AA71" s="981">
        <f t="shared" si="4"/>
        <v>815</v>
      </c>
      <c r="AB71" s="979"/>
      <c r="AC71" s="979"/>
      <c r="AD71" s="979"/>
      <c r="AE71" s="980"/>
      <c r="AF71" s="981">
        <v>19303</v>
      </c>
      <c r="AG71" s="979"/>
      <c r="AH71" s="979"/>
      <c r="AI71" s="979"/>
      <c r="AJ71" s="980"/>
      <c r="AK71" s="981" t="s">
        <v>488</v>
      </c>
      <c r="AL71" s="979"/>
      <c r="AM71" s="979"/>
      <c r="AN71" s="979"/>
      <c r="AO71" s="980"/>
      <c r="AP71" s="981">
        <v>22689</v>
      </c>
      <c r="AQ71" s="979"/>
      <c r="AR71" s="979"/>
      <c r="AS71" s="979"/>
      <c r="AT71" s="980"/>
      <c r="AU71" s="981" t="s">
        <v>488</v>
      </c>
      <c r="AV71" s="979"/>
      <c r="AW71" s="979"/>
      <c r="AX71" s="979"/>
      <c r="AY71" s="980"/>
      <c r="AZ71" s="982"/>
      <c r="BA71" s="975"/>
      <c r="BB71" s="975"/>
      <c r="BC71" s="975"/>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553</v>
      </c>
      <c r="C72" s="975"/>
      <c r="D72" s="975"/>
      <c r="E72" s="975"/>
      <c r="F72" s="975"/>
      <c r="G72" s="975"/>
      <c r="H72" s="975"/>
      <c r="I72" s="975"/>
      <c r="J72" s="975"/>
      <c r="K72" s="975"/>
      <c r="L72" s="975"/>
      <c r="M72" s="975"/>
      <c r="N72" s="975"/>
      <c r="O72" s="975"/>
      <c r="P72" s="976"/>
      <c r="Q72" s="978">
        <v>104052</v>
      </c>
      <c r="R72" s="979"/>
      <c r="S72" s="979"/>
      <c r="T72" s="979"/>
      <c r="U72" s="980"/>
      <c r="V72" s="981">
        <v>89844</v>
      </c>
      <c r="W72" s="979"/>
      <c r="X72" s="979"/>
      <c r="Y72" s="979"/>
      <c r="Z72" s="980"/>
      <c r="AA72" s="981">
        <f>Q72-V72</f>
        <v>14208</v>
      </c>
      <c r="AB72" s="979"/>
      <c r="AC72" s="979"/>
      <c r="AD72" s="979"/>
      <c r="AE72" s="980"/>
      <c r="AF72" s="981">
        <v>13225</v>
      </c>
      <c r="AG72" s="979"/>
      <c r="AH72" s="979"/>
      <c r="AI72" s="979"/>
      <c r="AJ72" s="980"/>
      <c r="AK72" s="981" t="s">
        <v>488</v>
      </c>
      <c r="AL72" s="979"/>
      <c r="AM72" s="979"/>
      <c r="AN72" s="979"/>
      <c r="AO72" s="980"/>
      <c r="AP72" s="981" t="s">
        <v>488</v>
      </c>
      <c r="AQ72" s="979"/>
      <c r="AR72" s="979"/>
      <c r="AS72" s="979"/>
      <c r="AT72" s="980"/>
      <c r="AU72" s="981" t="s">
        <v>488</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561</v>
      </c>
      <c r="C73" s="975"/>
      <c r="D73" s="975"/>
      <c r="E73" s="975"/>
      <c r="F73" s="975"/>
      <c r="G73" s="975"/>
      <c r="H73" s="975"/>
      <c r="I73" s="975"/>
      <c r="J73" s="975"/>
      <c r="K73" s="975"/>
      <c r="L73" s="975"/>
      <c r="M73" s="975"/>
      <c r="N73" s="975"/>
      <c r="O73" s="975"/>
      <c r="P73" s="976"/>
      <c r="Q73" s="977">
        <v>3541</v>
      </c>
      <c r="R73" s="971"/>
      <c r="S73" s="971"/>
      <c r="T73" s="971"/>
      <c r="U73" s="971"/>
      <c r="V73" s="971">
        <v>3472</v>
      </c>
      <c r="W73" s="971"/>
      <c r="X73" s="971"/>
      <c r="Y73" s="971"/>
      <c r="Z73" s="971"/>
      <c r="AA73" s="971">
        <f>Q73-V73</f>
        <v>69</v>
      </c>
      <c r="AB73" s="971"/>
      <c r="AC73" s="971"/>
      <c r="AD73" s="971"/>
      <c r="AE73" s="971"/>
      <c r="AF73" s="971">
        <v>69</v>
      </c>
      <c r="AG73" s="971"/>
      <c r="AH73" s="971"/>
      <c r="AI73" s="971"/>
      <c r="AJ73" s="971"/>
      <c r="AK73" s="971">
        <v>370</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f>
        <v>86499</v>
      </c>
      <c r="AG88" s="959"/>
      <c r="AH88" s="959"/>
      <c r="AI88" s="959"/>
      <c r="AJ88" s="959"/>
      <c r="AK88" s="963"/>
      <c r="AL88" s="963"/>
      <c r="AM88" s="963"/>
      <c r="AN88" s="963"/>
      <c r="AO88" s="963"/>
      <c r="AP88" s="959">
        <f>AP70+AP71</f>
        <v>117484</v>
      </c>
      <c r="AQ88" s="959"/>
      <c r="AR88" s="959"/>
      <c r="AS88" s="959"/>
      <c r="AT88" s="959"/>
      <c r="AU88" s="959" t="s">
        <v>488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CR7+CR8+CR9+CR10+CR11+CR12+CR13</f>
        <v>2253</v>
      </c>
      <c r="CS102" s="953"/>
      <c r="CT102" s="953"/>
      <c r="CU102" s="953"/>
      <c r="CV102" s="954"/>
      <c r="CW102" s="952">
        <f>CW7+CW8+CW10+CW11+CW12+CW13</f>
        <v>2993</v>
      </c>
      <c r="CX102" s="953"/>
      <c r="CY102" s="953"/>
      <c r="CZ102" s="953"/>
      <c r="DA102" s="954"/>
      <c r="DB102" s="952">
        <f>DB13</f>
        <v>14540</v>
      </c>
      <c r="DC102" s="953"/>
      <c r="DD102" s="953"/>
      <c r="DE102" s="953"/>
      <c r="DF102" s="954"/>
      <c r="DG102" s="952" t="s">
        <v>488</v>
      </c>
      <c r="DH102" s="953"/>
      <c r="DI102" s="953"/>
      <c r="DJ102" s="953"/>
      <c r="DK102" s="954"/>
      <c r="DL102" s="952" t="s">
        <v>488</v>
      </c>
      <c r="DM102" s="953"/>
      <c r="DN102" s="953"/>
      <c r="DO102" s="953"/>
      <c r="DP102" s="954"/>
      <c r="DQ102" s="952" t="s">
        <v>488</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33116020</v>
      </c>
      <c r="AB110" s="889"/>
      <c r="AC110" s="889"/>
      <c r="AD110" s="889"/>
      <c r="AE110" s="890"/>
      <c r="AF110" s="891">
        <v>32100779</v>
      </c>
      <c r="AG110" s="889"/>
      <c r="AH110" s="889"/>
      <c r="AI110" s="889"/>
      <c r="AJ110" s="890"/>
      <c r="AK110" s="891">
        <v>31366977</v>
      </c>
      <c r="AL110" s="889"/>
      <c r="AM110" s="889"/>
      <c r="AN110" s="889"/>
      <c r="AO110" s="890"/>
      <c r="AP110" s="892">
        <v>14.9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544352051</v>
      </c>
      <c r="BR110" s="842"/>
      <c r="BS110" s="842"/>
      <c r="BT110" s="842"/>
      <c r="BU110" s="842"/>
      <c r="BV110" s="842">
        <v>536637139</v>
      </c>
      <c r="BW110" s="842"/>
      <c r="BX110" s="842"/>
      <c r="BY110" s="842"/>
      <c r="BZ110" s="842"/>
      <c r="CA110" s="842">
        <v>531035050</v>
      </c>
      <c r="CB110" s="842"/>
      <c r="CC110" s="842"/>
      <c r="CD110" s="842"/>
      <c r="CE110" s="842"/>
      <c r="CF110" s="866">
        <v>252.3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598798</v>
      </c>
      <c r="DH110" s="842"/>
      <c r="DI110" s="842"/>
      <c r="DJ110" s="842"/>
      <c r="DK110" s="842"/>
      <c r="DL110" s="842">
        <v>542547</v>
      </c>
      <c r="DM110" s="842"/>
      <c r="DN110" s="842"/>
      <c r="DO110" s="842"/>
      <c r="DP110" s="842"/>
      <c r="DQ110" s="842">
        <v>490742</v>
      </c>
      <c r="DR110" s="842"/>
      <c r="DS110" s="842"/>
      <c r="DT110" s="842"/>
      <c r="DU110" s="842"/>
      <c r="DV110" s="843">
        <v>0.2</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644716</v>
      </c>
      <c r="BR111" s="817"/>
      <c r="BS111" s="817"/>
      <c r="BT111" s="817"/>
      <c r="BU111" s="817"/>
      <c r="BV111" s="817">
        <v>580812</v>
      </c>
      <c r="BW111" s="817"/>
      <c r="BX111" s="817"/>
      <c r="BY111" s="817"/>
      <c r="BZ111" s="817"/>
      <c r="CA111" s="817">
        <v>521354</v>
      </c>
      <c r="CB111" s="817"/>
      <c r="CC111" s="817"/>
      <c r="CD111" s="817"/>
      <c r="CE111" s="817"/>
      <c r="CF111" s="875">
        <v>0.2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45918</v>
      </c>
      <c r="DH111" s="817"/>
      <c r="DI111" s="817"/>
      <c r="DJ111" s="817"/>
      <c r="DK111" s="817"/>
      <c r="DL111" s="817">
        <v>38265</v>
      </c>
      <c r="DM111" s="817"/>
      <c r="DN111" s="817"/>
      <c r="DO111" s="817"/>
      <c r="DP111" s="817"/>
      <c r="DQ111" s="817">
        <v>30612</v>
      </c>
      <c r="DR111" s="817"/>
      <c r="DS111" s="817"/>
      <c r="DT111" s="817"/>
      <c r="DU111" s="817"/>
      <c r="DV111" s="794">
        <v>0</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7938887</v>
      </c>
      <c r="AB112" s="780"/>
      <c r="AC112" s="780"/>
      <c r="AD112" s="780"/>
      <c r="AE112" s="781"/>
      <c r="AF112" s="782">
        <v>7938887</v>
      </c>
      <c r="AG112" s="780"/>
      <c r="AH112" s="780"/>
      <c r="AI112" s="780"/>
      <c r="AJ112" s="781"/>
      <c r="AK112" s="782">
        <v>8378902</v>
      </c>
      <c r="AL112" s="780"/>
      <c r="AM112" s="780"/>
      <c r="AN112" s="780"/>
      <c r="AO112" s="781"/>
      <c r="AP112" s="824">
        <v>4</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87551116</v>
      </c>
      <c r="BR112" s="817"/>
      <c r="BS112" s="817"/>
      <c r="BT112" s="817"/>
      <c r="BU112" s="817"/>
      <c r="BV112" s="817">
        <v>81374371</v>
      </c>
      <c r="BW112" s="817"/>
      <c r="BX112" s="817"/>
      <c r="BY112" s="817"/>
      <c r="BZ112" s="817"/>
      <c r="CA112" s="817">
        <v>77037533</v>
      </c>
      <c r="CB112" s="817"/>
      <c r="CC112" s="817"/>
      <c r="CD112" s="817"/>
      <c r="CE112" s="817"/>
      <c r="CF112" s="875">
        <v>36.6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5622314</v>
      </c>
      <c r="AB113" s="919"/>
      <c r="AC113" s="919"/>
      <c r="AD113" s="919"/>
      <c r="AE113" s="920"/>
      <c r="AF113" s="921">
        <v>5437857</v>
      </c>
      <c r="AG113" s="919"/>
      <c r="AH113" s="919"/>
      <c r="AI113" s="919"/>
      <c r="AJ113" s="920"/>
      <c r="AK113" s="921">
        <v>5298442</v>
      </c>
      <c r="AL113" s="919"/>
      <c r="AM113" s="919"/>
      <c r="AN113" s="919"/>
      <c r="AO113" s="920"/>
      <c r="AP113" s="922">
        <v>2.5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45178421</v>
      </c>
      <c r="BR114" s="817"/>
      <c r="BS114" s="817"/>
      <c r="BT114" s="817"/>
      <c r="BU114" s="817"/>
      <c r="BV114" s="817">
        <v>45016562</v>
      </c>
      <c r="BW114" s="817"/>
      <c r="BX114" s="817"/>
      <c r="BY114" s="817"/>
      <c r="BZ114" s="817"/>
      <c r="CA114" s="817">
        <v>47898804</v>
      </c>
      <c r="CB114" s="817"/>
      <c r="CC114" s="817"/>
      <c r="CD114" s="817"/>
      <c r="CE114" s="817"/>
      <c r="CF114" s="875">
        <v>22.8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63334</v>
      </c>
      <c r="AB115" s="919"/>
      <c r="AC115" s="919"/>
      <c r="AD115" s="919"/>
      <c r="AE115" s="920"/>
      <c r="AF115" s="921">
        <v>63904</v>
      </c>
      <c r="AG115" s="919"/>
      <c r="AH115" s="919"/>
      <c r="AI115" s="919"/>
      <c r="AJ115" s="920"/>
      <c r="AK115" s="921">
        <v>59458</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46740555</v>
      </c>
      <c r="AB117" s="903"/>
      <c r="AC117" s="903"/>
      <c r="AD117" s="903"/>
      <c r="AE117" s="904"/>
      <c r="AF117" s="905">
        <v>45541427</v>
      </c>
      <c r="AG117" s="903"/>
      <c r="AH117" s="903"/>
      <c r="AI117" s="903"/>
      <c r="AJ117" s="904"/>
      <c r="AK117" s="905">
        <v>45103779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55681</v>
      </c>
      <c r="AB119" s="889"/>
      <c r="AC119" s="889"/>
      <c r="AD119" s="889"/>
      <c r="AE119" s="890"/>
      <c r="AF119" s="891">
        <v>56251</v>
      </c>
      <c r="AG119" s="889"/>
      <c r="AH119" s="889"/>
      <c r="AI119" s="889"/>
      <c r="AJ119" s="890"/>
      <c r="AK119" s="891">
        <v>51805</v>
      </c>
      <c r="AL119" s="889"/>
      <c r="AM119" s="889"/>
      <c r="AN119" s="889"/>
      <c r="AO119" s="890"/>
      <c r="AP119" s="892">
        <v>0</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677726304</v>
      </c>
      <c r="BR119" s="845"/>
      <c r="BS119" s="845"/>
      <c r="BT119" s="845"/>
      <c r="BU119" s="845"/>
      <c r="BV119" s="845">
        <v>663608884</v>
      </c>
      <c r="BW119" s="845"/>
      <c r="BX119" s="845"/>
      <c r="BY119" s="845"/>
      <c r="BZ119" s="845"/>
      <c r="CA119" s="845">
        <v>656492741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7653</v>
      </c>
      <c r="AB120" s="780"/>
      <c r="AC120" s="780"/>
      <c r="AD120" s="780"/>
      <c r="AE120" s="781"/>
      <c r="AF120" s="782">
        <v>7653</v>
      </c>
      <c r="AG120" s="780"/>
      <c r="AH120" s="780"/>
      <c r="AI120" s="780"/>
      <c r="AJ120" s="781"/>
      <c r="AK120" s="782">
        <v>7653</v>
      </c>
      <c r="AL120" s="780"/>
      <c r="AM120" s="780"/>
      <c r="AN120" s="780"/>
      <c r="AO120" s="781"/>
      <c r="AP120" s="824">
        <v>0</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108080165</v>
      </c>
      <c r="BR120" s="842"/>
      <c r="BS120" s="842"/>
      <c r="BT120" s="842"/>
      <c r="BU120" s="842"/>
      <c r="BV120" s="842">
        <v>111059807</v>
      </c>
      <c r="BW120" s="842"/>
      <c r="BX120" s="842"/>
      <c r="BY120" s="842"/>
      <c r="BZ120" s="842"/>
      <c r="CA120" s="842">
        <v>117779070</v>
      </c>
      <c r="CB120" s="842"/>
      <c r="CC120" s="842"/>
      <c r="CD120" s="842"/>
      <c r="CE120" s="842"/>
      <c r="CF120" s="866">
        <v>56</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87514405</v>
      </c>
      <c r="DH120" s="842"/>
      <c r="DI120" s="842"/>
      <c r="DJ120" s="842"/>
      <c r="DK120" s="842"/>
      <c r="DL120" s="842">
        <v>81332533</v>
      </c>
      <c r="DM120" s="842"/>
      <c r="DN120" s="842"/>
      <c r="DO120" s="842"/>
      <c r="DP120" s="842"/>
      <c r="DQ120" s="842">
        <v>76990845</v>
      </c>
      <c r="DR120" s="842"/>
      <c r="DS120" s="842"/>
      <c r="DT120" s="842"/>
      <c r="DU120" s="842"/>
      <c r="DV120" s="843">
        <v>36.6</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158002970</v>
      </c>
      <c r="BR121" s="817"/>
      <c r="BS121" s="817"/>
      <c r="BT121" s="817"/>
      <c r="BU121" s="817"/>
      <c r="BV121" s="817">
        <v>154805698</v>
      </c>
      <c r="BW121" s="817"/>
      <c r="BX121" s="817"/>
      <c r="BY121" s="817"/>
      <c r="BZ121" s="817"/>
      <c r="CA121" s="817">
        <v>156528989</v>
      </c>
      <c r="CB121" s="817"/>
      <c r="CC121" s="817"/>
      <c r="CD121" s="817"/>
      <c r="CE121" s="817"/>
      <c r="CF121" s="875">
        <v>74.400000000000006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36711</v>
      </c>
      <c r="DH121" s="817"/>
      <c r="DI121" s="817"/>
      <c r="DJ121" s="817"/>
      <c r="DK121" s="817"/>
      <c r="DL121" s="817">
        <v>41838</v>
      </c>
      <c r="DM121" s="817"/>
      <c r="DN121" s="817"/>
      <c r="DO121" s="817"/>
      <c r="DP121" s="817"/>
      <c r="DQ121" s="817">
        <v>46688</v>
      </c>
      <c r="DR121" s="817"/>
      <c r="DS121" s="817"/>
      <c r="DT121" s="817"/>
      <c r="DU121" s="817"/>
      <c r="DV121" s="794">
        <v>0</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437979605</v>
      </c>
      <c r="BR122" s="845"/>
      <c r="BS122" s="845"/>
      <c r="BT122" s="845"/>
      <c r="BU122" s="845"/>
      <c r="BV122" s="845">
        <v>436039820</v>
      </c>
      <c r="BW122" s="845"/>
      <c r="BX122" s="845"/>
      <c r="BY122" s="845"/>
      <c r="BZ122" s="845"/>
      <c r="CA122" s="845">
        <v>429493773</v>
      </c>
      <c r="CB122" s="845"/>
      <c r="CC122" s="845"/>
      <c r="CD122" s="845"/>
      <c r="CE122" s="845"/>
      <c r="CF122" s="846">
        <v>204.1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704062740</v>
      </c>
      <c r="BR123" s="833"/>
      <c r="BS123" s="833"/>
      <c r="BT123" s="833"/>
      <c r="BU123" s="833"/>
      <c r="BV123" s="833">
        <v>701905325</v>
      </c>
      <c r="BW123" s="833"/>
      <c r="BX123" s="833"/>
      <c r="BY123" s="833"/>
      <c r="BZ123" s="833"/>
      <c r="CA123" s="833">
        <v>703801832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9756672</v>
      </c>
      <c r="AB128" s="801"/>
      <c r="AC128" s="801"/>
      <c r="AD128" s="801"/>
      <c r="AE128" s="802"/>
      <c r="AF128" s="803">
        <v>10083049</v>
      </c>
      <c r="AG128" s="801"/>
      <c r="AH128" s="801"/>
      <c r="AI128" s="801"/>
      <c r="AJ128" s="802"/>
      <c r="AK128" s="803">
        <v>10013256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236014076</v>
      </c>
      <c r="AB129" s="780"/>
      <c r="AC129" s="780"/>
      <c r="AD129" s="780"/>
      <c r="AE129" s="781"/>
      <c r="AF129" s="782">
        <v>229936747</v>
      </c>
      <c r="AG129" s="780"/>
      <c r="AH129" s="780"/>
      <c r="AI129" s="780"/>
      <c r="AJ129" s="781"/>
      <c r="AK129" s="782">
        <v>235366559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23940909</v>
      </c>
      <c r="AB130" s="780"/>
      <c r="AC130" s="780"/>
      <c r="AD130" s="780"/>
      <c r="AE130" s="781"/>
      <c r="AF130" s="782">
        <v>24508246</v>
      </c>
      <c r="AG130" s="780"/>
      <c r="AH130" s="780"/>
      <c r="AI130" s="780"/>
      <c r="AJ130" s="781"/>
      <c r="AK130" s="782">
        <v>24919315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212073167</v>
      </c>
      <c r="AB131" s="764"/>
      <c r="AC131" s="764"/>
      <c r="AD131" s="764"/>
      <c r="AE131" s="765"/>
      <c r="AF131" s="766">
        <v>205428501</v>
      </c>
      <c r="AG131" s="764"/>
      <c r="AH131" s="764"/>
      <c r="AI131" s="764"/>
      <c r="AJ131" s="765"/>
      <c r="AK131" s="766">
        <v>210447244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6.1502236159999999</v>
      </c>
      <c r="AB132" s="745"/>
      <c r="AC132" s="745"/>
      <c r="AD132" s="745"/>
      <c r="AE132" s="746"/>
      <c r="AF132" s="747">
        <v>5.3303859720000002</v>
      </c>
      <c r="AG132" s="745"/>
      <c r="AH132" s="745"/>
      <c r="AI132" s="745"/>
      <c r="AJ132" s="746"/>
      <c r="AK132" s="747">
        <v>4.8331390839999999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6.1</v>
      </c>
      <c r="AB133" s="724"/>
      <c r="AC133" s="724"/>
      <c r="AD133" s="724"/>
      <c r="AE133" s="725"/>
      <c r="AF133" s="723">
        <v>6</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3eCwQ+whPDGMaEoZhZcsJfE0UUoEDY42B4XpTV8SF5MiZb1i/CgtGyp4s8i53b6Nl6PxV6qhpBtZ3K5XybjdA==" saltValue="Nz1EfU1FjdrWVJhWBOCs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dzFekCFU7ez8i2Jb3ipbKuRaGUk8VzXSvE8xELel8rd9jOrpJr1r6zvXBWukmy3ruLNB+DKAaShrnTdQh31Shg==" saltValue="hbqOX5JrTAUJXLGejy4A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eMpyhDdrdO1CgWeTHDoQGdbFXZd/ja0z7ZwwFJwBtLbxtpBhCMUUkNLoiZwJogqy47aXbMc/5IJrEpYZF/BQw==" saltValue="e7LculRpH78TKObvXiYc9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484</v>
      </c>
      <c r="AL9" s="1133"/>
      <c r="AM9" s="1133"/>
      <c r="AN9" s="1134"/>
      <c r="AO9" s="281">
        <v>86708827</v>
      </c>
      <c r="AP9" s="281">
        <v>106125</v>
      </c>
      <c r="AQ9" s="282">
        <v>103356</v>
      </c>
      <c r="AR9" s="283">
        <v>2.7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485</v>
      </c>
      <c r="AL10" s="1133"/>
      <c r="AM10" s="1133"/>
      <c r="AN10" s="1134"/>
      <c r="AO10" s="284">
        <v>1305</v>
      </c>
      <c r="AP10" s="284">
        <v>2</v>
      </c>
      <c r="AQ10" s="285">
        <v>104</v>
      </c>
      <c r="AR10" s="286">
        <v>-98.1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486</v>
      </c>
      <c r="AL11" s="1133"/>
      <c r="AM11" s="1133"/>
      <c r="AN11" s="1134"/>
      <c r="AO11" s="284">
        <v>796284</v>
      </c>
      <c r="AP11" s="284">
        <v>975</v>
      </c>
      <c r="AQ11" s="285">
        <v>1054</v>
      </c>
      <c r="AR11" s="286">
        <v>-7.5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487</v>
      </c>
      <c r="AL12" s="1133"/>
      <c r="AM12" s="1133"/>
      <c r="AN12" s="1134"/>
      <c r="AO12" s="284" t="s">
        <v>488</v>
      </c>
      <c r="AP12" s="284" t="s">
        <v>488</v>
      </c>
      <c r="AQ12" s="285">
        <v>3</v>
      </c>
      <c r="AR12" s="286" t="s">
        <v>488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489</v>
      </c>
      <c r="AL13" s="1133"/>
      <c r="AM13" s="1133"/>
      <c r="AN13" s="1134"/>
      <c r="AO13" s="284">
        <v>2220994</v>
      </c>
      <c r="AP13" s="284">
        <v>2718</v>
      </c>
      <c r="AQ13" s="285">
        <v>1918</v>
      </c>
      <c r="AR13" s="286">
        <v>41.7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490</v>
      </c>
      <c r="AL14" s="1133"/>
      <c r="AM14" s="1133"/>
      <c r="AN14" s="1134"/>
      <c r="AO14" s="284">
        <v>1067361</v>
      </c>
      <c r="AP14" s="284">
        <v>1306</v>
      </c>
      <c r="AQ14" s="285">
        <v>1336</v>
      </c>
      <c r="AR14" s="286">
        <v>-2.2000000000000002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491</v>
      </c>
      <c r="AL15" s="1136"/>
      <c r="AM15" s="1136"/>
      <c r="AN15" s="1137"/>
      <c r="AO15" s="284">
        <v>-1912240</v>
      </c>
      <c r="AP15" s="284">
        <v>-2340</v>
      </c>
      <c r="AQ15" s="285">
        <v>-3217</v>
      </c>
      <c r="AR15" s="286">
        <v>-27.3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88882531</v>
      </c>
      <c r="AP16" s="284">
        <v>108786</v>
      </c>
      <c r="AQ16" s="285">
        <v>104553</v>
      </c>
      <c r="AR16" s="286">
        <v>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496</v>
      </c>
      <c r="AL21" s="1139"/>
      <c r="AM21" s="1139"/>
      <c r="AN21" s="1140"/>
      <c r="AO21" s="297">
        <v>11.94</v>
      </c>
      <c r="AP21" s="298">
        <v>11.38</v>
      </c>
      <c r="AQ21" s="299">
        <v>0.56000000000000005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497</v>
      </c>
      <c r="AL22" s="1139"/>
      <c r="AM22" s="1139"/>
      <c r="AN22" s="1140"/>
      <c r="AO22" s="302">
        <v>100.3</v>
      </c>
      <c r="AP22" s="303">
        <v>99.9</v>
      </c>
      <c r="AQ22" s="304">
        <v>0.4</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1" t="s">
        <v>498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501</v>
      </c>
      <c r="AL32" s="1123"/>
      <c r="AM32" s="1123"/>
      <c r="AN32" s="1124"/>
      <c r="AO32" s="312">
        <v>31366977</v>
      </c>
      <c r="AP32" s="312">
        <v>38391</v>
      </c>
      <c r="AQ32" s="313">
        <v>30018</v>
      </c>
      <c r="AR32" s="314">
        <v>27.9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502</v>
      </c>
      <c r="AL33" s="1123"/>
      <c r="AM33" s="1123"/>
      <c r="AN33" s="1124"/>
      <c r="AO33" s="312" t="s">
        <v>488</v>
      </c>
      <c r="AP33" s="312" t="s">
        <v>488</v>
      </c>
      <c r="AQ33" s="313">
        <v>2237</v>
      </c>
      <c r="AR33" s="314" t="s">
        <v>488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503</v>
      </c>
      <c r="AL34" s="1123"/>
      <c r="AM34" s="1123"/>
      <c r="AN34" s="1124"/>
      <c r="AO34" s="312">
        <v>8378902</v>
      </c>
      <c r="AP34" s="312">
        <v>10255</v>
      </c>
      <c r="AQ34" s="313">
        <v>21851</v>
      </c>
      <c r="AR34" s="314">
        <v>-53.1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504</v>
      </c>
      <c r="AL35" s="1123"/>
      <c r="AM35" s="1123"/>
      <c r="AN35" s="1124"/>
      <c r="AO35" s="312">
        <v>5298442</v>
      </c>
      <c r="AP35" s="312">
        <v>6485</v>
      </c>
      <c r="AQ35" s="313">
        <v>9810</v>
      </c>
      <c r="AR35" s="314">
        <v>-33.9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505</v>
      </c>
      <c r="AL36" s="1123"/>
      <c r="AM36" s="1123"/>
      <c r="AN36" s="1124"/>
      <c r="AO36" s="312" t="s">
        <v>488</v>
      </c>
      <c r="AP36" s="312" t="s">
        <v>488</v>
      </c>
      <c r="AQ36" s="313">
        <v>148</v>
      </c>
      <c r="AR36" s="314" t="s">
        <v>488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506</v>
      </c>
      <c r="AL37" s="1123"/>
      <c r="AM37" s="1123"/>
      <c r="AN37" s="1124"/>
      <c r="AO37" s="312">
        <v>59458</v>
      </c>
      <c r="AP37" s="312">
        <v>73</v>
      </c>
      <c r="AQ37" s="313">
        <v>1410</v>
      </c>
      <c r="AR37" s="314">
        <v>-94.8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507</v>
      </c>
      <c r="AL38" s="1126"/>
      <c r="AM38" s="1126"/>
      <c r="AN38" s="1127"/>
      <c r="AO38" s="315" t="s">
        <v>488</v>
      </c>
      <c r="AP38" s="315" t="s">
        <v>488</v>
      </c>
      <c r="AQ38" s="316">
        <v>0</v>
      </c>
      <c r="AR38" s="304" t="s">
        <v>488</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508</v>
      </c>
      <c r="AL39" s="1126"/>
      <c r="AM39" s="1126"/>
      <c r="AN39" s="1127"/>
      <c r="AO39" s="312">
        <v>-10013256</v>
      </c>
      <c r="AP39" s="312">
        <v>-12256</v>
      </c>
      <c r="AQ39" s="313">
        <v>-17155</v>
      </c>
      <c r="AR39" s="314">
        <v>-28.6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509</v>
      </c>
      <c r="AL40" s="1123"/>
      <c r="AM40" s="1123"/>
      <c r="AN40" s="1124"/>
      <c r="AO40" s="312">
        <v>-24919315</v>
      </c>
      <c r="AP40" s="312">
        <v>-30499</v>
      </c>
      <c r="AQ40" s="313">
        <v>-31149</v>
      </c>
      <c r="AR40" s="314">
        <v>-2.1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10171208</v>
      </c>
      <c r="AP41" s="312">
        <v>12449</v>
      </c>
      <c r="AQ41" s="313">
        <v>17170</v>
      </c>
      <c r="AR41" s="314">
        <v>-27.5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479</v>
      </c>
      <c r="AN49" s="1117" t="s">
        <v>512</v>
      </c>
      <c r="AO49" s="1118"/>
      <c r="AP49" s="1118"/>
      <c r="AQ49" s="1118"/>
      <c r="AR49" s="111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49148343</v>
      </c>
      <c r="AN51" s="334">
        <v>58875</v>
      </c>
      <c r="AO51" s="335">
        <v>6.1</v>
      </c>
      <c r="AP51" s="336">
        <v>57132</v>
      </c>
      <c r="AQ51" s="337">
        <v>4</v>
      </c>
      <c r="AR51" s="338">
        <v>2.1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21690610</v>
      </c>
      <c r="AN52" s="342">
        <v>25983</v>
      </c>
      <c r="AO52" s="343">
        <v>1.5</v>
      </c>
      <c r="AP52" s="344">
        <v>30126</v>
      </c>
      <c r="AQ52" s="345">
        <v>2.8</v>
      </c>
      <c r="AR52" s="346">
        <v>-1.3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43536832</v>
      </c>
      <c r="AN53" s="334">
        <v>52361</v>
      </c>
      <c r="AO53" s="335">
        <v>-11.1</v>
      </c>
      <c r="AP53" s="336">
        <v>58766</v>
      </c>
      <c r="AQ53" s="337">
        <v>2.9</v>
      </c>
      <c r="AR53" s="338">
        <v>-14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18811132</v>
      </c>
      <c r="AN54" s="342">
        <v>22624</v>
      </c>
      <c r="AO54" s="343">
        <v>-12.9</v>
      </c>
      <c r="AP54" s="344">
        <v>29363</v>
      </c>
      <c r="AQ54" s="345">
        <v>-2.5</v>
      </c>
      <c r="AR54" s="346">
        <v>-10.4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32412252</v>
      </c>
      <c r="AN55" s="334">
        <v>39233</v>
      </c>
      <c r="AO55" s="335">
        <v>-25.1</v>
      </c>
      <c r="AP55" s="336">
        <v>62482</v>
      </c>
      <c r="AQ55" s="337">
        <v>6.3</v>
      </c>
      <c r="AR55" s="338">
        <v>-31.4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16132810</v>
      </c>
      <c r="AN56" s="342">
        <v>19528</v>
      </c>
      <c r="AO56" s="343">
        <v>-13.7</v>
      </c>
      <c r="AP56" s="344">
        <v>34626</v>
      </c>
      <c r="AQ56" s="345">
        <v>17.899999999999999</v>
      </c>
      <c r="AR56" s="346">
        <v>-31.6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31459455</v>
      </c>
      <c r="AN57" s="334">
        <v>38298</v>
      </c>
      <c r="AO57" s="335">
        <v>-2.4</v>
      </c>
      <c r="AP57" s="336">
        <v>59288</v>
      </c>
      <c r="AQ57" s="337">
        <v>-5.0999999999999996</v>
      </c>
      <c r="AR57" s="338">
        <v>2.7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13266636</v>
      </c>
      <c r="AN58" s="342">
        <v>16151</v>
      </c>
      <c r="AO58" s="343">
        <v>-17.3</v>
      </c>
      <c r="AP58" s="344">
        <v>32670</v>
      </c>
      <c r="AQ58" s="345">
        <v>-5.6</v>
      </c>
      <c r="AR58" s="346">
        <v>-11.7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27650649</v>
      </c>
      <c r="AN59" s="334">
        <v>33842</v>
      </c>
      <c r="AO59" s="335">
        <v>-11.6</v>
      </c>
      <c r="AP59" s="336">
        <v>63490</v>
      </c>
      <c r="AQ59" s="337">
        <v>7.1</v>
      </c>
      <c r="AR59" s="338">
        <v>-18.7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13624066</v>
      </c>
      <c r="AN60" s="342">
        <v>16675</v>
      </c>
      <c r="AO60" s="343">
        <v>3.2</v>
      </c>
      <c r="AP60" s="344">
        <v>35347</v>
      </c>
      <c r="AQ60" s="345">
        <v>8.1999999999999993</v>
      </c>
      <c r="AR60" s="346">
        <v>-5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36841506</v>
      </c>
      <c r="AN61" s="349">
        <v>44522</v>
      </c>
      <c r="AO61" s="350">
        <v>-8.8000000000000007</v>
      </c>
      <c r="AP61" s="351">
        <v>60232</v>
      </c>
      <c r="AQ61" s="352">
        <v>3</v>
      </c>
      <c r="AR61" s="338">
        <v>-11.8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16705051</v>
      </c>
      <c r="AN62" s="342">
        <v>20192</v>
      </c>
      <c r="AO62" s="343">
        <v>-7.8</v>
      </c>
      <c r="AP62" s="344">
        <v>32426</v>
      </c>
      <c r="AQ62" s="345">
        <v>4.2</v>
      </c>
      <c r="AR62" s="346">
        <v>-12</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YtU+YVbldETh01LtIj/3cBfX/esnZdJXqir/ZLaCviTe23ubFL6xnmL13oB2tOjpNPM5kakmnhG5gBnrAn5btg==" saltValue="L9jKuy+j5enA/3qiCUq8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1" spans="125:125" ht="13.5" hidden="1" customHeight="1">
      <c r="DU121" s="259"/>
    </row>
  </sheetData>
  <sheetProtection algorithmName="SHA-512" hashValue="46zlOvoA+c9JJs+EifU/CcOMaIV5UbTrybvQTcITv354/7KnVkAdzRGx9WrB7K6XURJA6RE7d0SQUDTrMsyUYw==" saltValue="wPdB02c7oUX0J8MMs4hD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mYfxBUYDdMYN886i9DkIFcmDPGKnxPU/OS2DU+nqeq9O+DLRgq+IOatCWt7Aljy5dGAxmEPgtq/v48NkGZvUZg==" saltValue="mCKgcAJ1cLD/RCZoXayID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1" t="s">
        <v>3</v>
      </c>
      <c r="D47" s="1141"/>
      <c r="E47" s="1142"/>
      <c r="F47" s="11">
        <v>1.1299999999999999</v>
      </c>
      <c r="G47" s="12">
        <v>3.81</v>
      </c>
      <c r="H47" s="12">
        <v>6.85</v>
      </c>
      <c r="I47" s="12">
        <v>8.6199999999999992</v>
      </c>
      <c r="J47" s="13">
        <v>10.07</v>
      </c>
    </row>
    <row r="48" spans="2:10" ht="57.75" customHeight="1">
      <c r="B48" s="14"/>
      <c r="C48" s="1143" t="s">
        <v>4</v>
      </c>
      <c r="D48" s="1143"/>
      <c r="E48" s="1144"/>
      <c r="F48" s="15">
        <v>0.65</v>
      </c>
      <c r="G48" s="16">
        <v>0.64</v>
      </c>
      <c r="H48" s="16">
        <v>3.09</v>
      </c>
      <c r="I48" s="16">
        <v>3.41</v>
      </c>
      <c r="J48" s="17">
        <v>3.13</v>
      </c>
    </row>
    <row r="49" spans="2:10" ht="57.75" customHeight="1" thickBot="1">
      <c r="B49" s="18"/>
      <c r="C49" s="1145" t="s">
        <v>5</v>
      </c>
      <c r="D49" s="1145"/>
      <c r="E49" s="1146"/>
      <c r="F49" s="19">
        <v>0.17</v>
      </c>
      <c r="G49" s="20">
        <v>2.69</v>
      </c>
      <c r="H49" s="20">
        <v>5.71</v>
      </c>
      <c r="I49" s="20">
        <v>1.83</v>
      </c>
      <c r="J49" s="21">
        <v>1.43</v>
      </c>
    </row>
    <row r="50" spans="2:10"/>
  </sheetData>
  <sheetProtection algorithmName="SHA-512" hashValue="LcCKm0cAVp3N3NZnkEyKrDZZ0NlEQM2Z+L9Np2AS1kogkOHo7HbZTr+FO+uQ1wzVXgulGDhEKmIMHFI+h40oFA==" saltValue="k5fN+Hvk4iWry3w6Ww/c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3" t="s">
        <v>531</v>
      </c>
      <c r="D34" s="1153"/>
      <c r="E34" s="1154"/>
      <c r="F34" s="32">
        <v>3.68</v>
      </c>
      <c r="G34" s="33">
        <v>3.36</v>
      </c>
      <c r="H34" s="33">
        <v>3.44</v>
      </c>
      <c r="I34" s="33">
        <v>4.34</v>
      </c>
      <c r="J34" s="34">
        <v>4.7</v>
      </c>
      <c r="K34" s="22"/>
      <c r="L34" s="22"/>
      <c r="M34" s="22"/>
      <c r="N34" s="22"/>
      <c r="O34" s="22"/>
      <c r="P34" s="22"/>
    </row>
    <row r="35" spans="1:16" ht="39" customHeight="1">
      <c r="A35" s="22"/>
      <c r="B35" s="35"/>
      <c r="C35" s="1147" t="s">
        <v>532</v>
      </c>
      <c r="D35" s="1148"/>
      <c r="E35" s="1149"/>
      <c r="F35" s="36">
        <v>0.6</v>
      </c>
      <c r="G35" s="37">
        <v>0.59</v>
      </c>
      <c r="H35" s="37">
        <v>3.03</v>
      </c>
      <c r="I35" s="37">
        <v>3.33</v>
      </c>
      <c r="J35" s="38">
        <v>3.08</v>
      </c>
      <c r="K35" s="22"/>
      <c r="L35" s="22"/>
      <c r="M35" s="22"/>
      <c r="N35" s="22"/>
      <c r="O35" s="22"/>
      <c r="P35" s="22"/>
    </row>
    <row r="36" spans="1:16" ht="39" customHeight="1">
      <c r="A36" s="22"/>
      <c r="B36" s="35"/>
      <c r="C36" s="1147" t="s">
        <v>533</v>
      </c>
      <c r="D36" s="1148"/>
      <c r="E36" s="1149"/>
      <c r="F36" s="36">
        <v>2.92</v>
      </c>
      <c r="G36" s="37">
        <v>2.81</v>
      </c>
      <c r="H36" s="37">
        <v>2.5299999999999998</v>
      </c>
      <c r="I36" s="37">
        <v>2.19</v>
      </c>
      <c r="J36" s="38">
        <v>1.82</v>
      </c>
      <c r="K36" s="22"/>
      <c r="L36" s="22"/>
      <c r="M36" s="22"/>
      <c r="N36" s="22"/>
      <c r="O36" s="22"/>
      <c r="P36" s="22"/>
    </row>
    <row r="37" spans="1:16" ht="39" customHeight="1">
      <c r="A37" s="22"/>
      <c r="B37" s="35"/>
      <c r="C37" s="1147" t="s">
        <v>534</v>
      </c>
      <c r="D37" s="1148"/>
      <c r="E37" s="1149"/>
      <c r="F37" s="36">
        <v>0.99</v>
      </c>
      <c r="G37" s="37">
        <v>1.41</v>
      </c>
      <c r="H37" s="37">
        <v>1.39</v>
      </c>
      <c r="I37" s="37">
        <v>0.83</v>
      </c>
      <c r="J37" s="38">
        <v>0.96</v>
      </c>
      <c r="K37" s="22"/>
      <c r="L37" s="22"/>
      <c r="M37" s="22"/>
      <c r="N37" s="22"/>
      <c r="O37" s="22"/>
      <c r="P37" s="22"/>
    </row>
    <row r="38" spans="1:16" ht="39" customHeight="1">
      <c r="A38" s="22"/>
      <c r="B38" s="35"/>
      <c r="C38" s="1147" t="s">
        <v>535</v>
      </c>
      <c r="D38" s="1148"/>
      <c r="E38" s="1149"/>
      <c r="F38" s="36">
        <v>0.19</v>
      </c>
      <c r="G38" s="37">
        <v>0.21</v>
      </c>
      <c r="H38" s="37">
        <v>0.21</v>
      </c>
      <c r="I38" s="37">
        <v>0.25</v>
      </c>
      <c r="J38" s="38">
        <v>0.25</v>
      </c>
      <c r="K38" s="22"/>
      <c r="L38" s="22"/>
      <c r="M38" s="22"/>
      <c r="N38" s="22"/>
      <c r="O38" s="22"/>
      <c r="P38" s="22"/>
    </row>
    <row r="39" spans="1:16" ht="39" customHeight="1">
      <c r="A39" s="22"/>
      <c r="B39" s="35"/>
      <c r="C39" s="1147" t="s">
        <v>536</v>
      </c>
      <c r="D39" s="1148"/>
      <c r="E39" s="1149"/>
      <c r="F39" s="36">
        <v>0.04</v>
      </c>
      <c r="G39" s="37">
        <v>0.04</v>
      </c>
      <c r="H39" s="37">
        <v>0.05</v>
      </c>
      <c r="I39" s="37">
        <v>0.08</v>
      </c>
      <c r="J39" s="38">
        <v>0.03</v>
      </c>
      <c r="K39" s="22"/>
      <c r="L39" s="22"/>
      <c r="M39" s="22"/>
      <c r="N39" s="22"/>
      <c r="O39" s="22"/>
      <c r="P39" s="22"/>
    </row>
    <row r="40" spans="1:16" ht="39" customHeight="1">
      <c r="A40" s="22"/>
      <c r="B40" s="35"/>
      <c r="C40" s="1147" t="s">
        <v>537</v>
      </c>
      <c r="D40" s="1148"/>
      <c r="E40" s="1149"/>
      <c r="F40" s="36">
        <v>0</v>
      </c>
      <c r="G40" s="37">
        <v>0</v>
      </c>
      <c r="H40" s="37">
        <v>0</v>
      </c>
      <c r="I40" s="37">
        <v>0</v>
      </c>
      <c r="J40" s="38">
        <v>0</v>
      </c>
      <c r="K40" s="22"/>
      <c r="L40" s="22"/>
      <c r="M40" s="22"/>
      <c r="N40" s="22"/>
      <c r="O40" s="22"/>
      <c r="P40" s="22"/>
    </row>
    <row r="41" spans="1:16" ht="39" customHeight="1">
      <c r="A41" s="22"/>
      <c r="B41" s="35"/>
      <c r="C41" s="1147" t="s">
        <v>538</v>
      </c>
      <c r="D41" s="1148"/>
      <c r="E41" s="1149"/>
      <c r="F41" s="36">
        <v>0</v>
      </c>
      <c r="G41" s="37">
        <v>0</v>
      </c>
      <c r="H41" s="37">
        <v>0</v>
      </c>
      <c r="I41" s="37">
        <v>0</v>
      </c>
      <c r="J41" s="38">
        <v>0</v>
      </c>
      <c r="K41" s="22"/>
      <c r="L41" s="22"/>
      <c r="M41" s="22"/>
      <c r="N41" s="22"/>
      <c r="O41" s="22"/>
      <c r="P41" s="22"/>
    </row>
    <row r="42" spans="1:16" ht="39" customHeight="1">
      <c r="A42" s="22"/>
      <c r="B42" s="39"/>
      <c r="C42" s="1147" t="s">
        <v>539</v>
      </c>
      <c r="D42" s="1148"/>
      <c r="E42" s="1149"/>
      <c r="F42" s="36" t="s">
        <v>488</v>
      </c>
      <c r="G42" s="37" t="s">
        <v>488</v>
      </c>
      <c r="H42" s="37" t="s">
        <v>488</v>
      </c>
      <c r="I42" s="37" t="s">
        <v>488</v>
      </c>
      <c r="J42" s="38" t="s">
        <v>488</v>
      </c>
      <c r="K42" s="22"/>
      <c r="L42" s="22"/>
      <c r="M42" s="22"/>
      <c r="N42" s="22"/>
      <c r="O42" s="22"/>
      <c r="P42" s="22"/>
    </row>
    <row r="43" spans="1:16" ht="39" customHeight="1" thickBot="1">
      <c r="A43" s="22"/>
      <c r="B43" s="40"/>
      <c r="C43" s="1150" t="s">
        <v>540</v>
      </c>
      <c r="D43" s="1151"/>
      <c r="E43" s="1152"/>
      <c r="F43" s="41">
        <v>0.26</v>
      </c>
      <c r="G43" s="42">
        <v>0.39</v>
      </c>
      <c r="H43" s="42">
        <v>0</v>
      </c>
      <c r="I43" s="42">
        <v>0.06</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row r="49" s="23" customFormat="1" ht="13.5" hidden="1" customHeight="1"/>
    <row r="50" s="23" customFormat="1" ht="13.5" hidden="1" customHeight="1"/>
    <row r="51" s="23" customFormat="1" ht="13.5" hidden="1" customHeight="1"/>
  </sheetData>
  <sheetProtection algorithmName="SHA-512" hashValue="14RMysISWF/4mA+SKUHbOpQFVWT4H4PFOp1zDwmHk0iebrGcX01yUDWyWm4UUWq1gPQuTX8sNYerrLeLRG2tmA==" saltValue="5TzZ0/z9eKpmbrm4UcDI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3"/>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8" t="s">
        <v>9</v>
      </c>
      <c r="C45" s="1179"/>
      <c r="D45" s="58"/>
      <c r="E45" s="1184" t="s">
        <v>10</v>
      </c>
      <c r="F45" s="1184"/>
      <c r="G45" s="1184"/>
      <c r="H45" s="1184"/>
      <c r="I45" s="1184"/>
      <c r="J45" s="1185"/>
      <c r="K45" s="59">
        <v>30984</v>
      </c>
      <c r="L45" s="60">
        <v>32689</v>
      </c>
      <c r="M45" s="60">
        <v>33116</v>
      </c>
      <c r="N45" s="60">
        <v>32101</v>
      </c>
      <c r="O45" s="61">
        <v>31367</v>
      </c>
      <c r="P45" s="48"/>
      <c r="Q45" s="48"/>
      <c r="R45" s="48"/>
      <c r="S45" s="48"/>
      <c r="T45" s="48"/>
      <c r="U45" s="48"/>
    </row>
    <row r="46" spans="1:21" ht="30.75" customHeight="1">
      <c r="A46" s="48"/>
      <c r="B46" s="1180"/>
      <c r="C46" s="1181"/>
      <c r="D46" s="62"/>
      <c r="E46" s="1157" t="s">
        <v>11</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c r="A47" s="48"/>
      <c r="B47" s="1180"/>
      <c r="C47" s="1181"/>
      <c r="D47" s="62"/>
      <c r="E47" s="1157" t="s">
        <v>12</v>
      </c>
      <c r="F47" s="1157"/>
      <c r="G47" s="1157"/>
      <c r="H47" s="1157"/>
      <c r="I47" s="1157"/>
      <c r="J47" s="1158"/>
      <c r="K47" s="63">
        <v>7614</v>
      </c>
      <c r="L47" s="64">
        <v>7820</v>
      </c>
      <c r="M47" s="64">
        <v>7831</v>
      </c>
      <c r="N47" s="64">
        <v>7939</v>
      </c>
      <c r="O47" s="65">
        <v>8379</v>
      </c>
      <c r="P47" s="48"/>
      <c r="Q47" s="48"/>
      <c r="R47" s="48"/>
      <c r="S47" s="48"/>
      <c r="T47" s="48"/>
      <c r="U47" s="48"/>
    </row>
    <row r="48" spans="1:21" ht="30.75" customHeight="1">
      <c r="A48" s="48"/>
      <c r="B48" s="1180"/>
      <c r="C48" s="1181"/>
      <c r="D48" s="62"/>
      <c r="E48" s="1157" t="s">
        <v>13</v>
      </c>
      <c r="F48" s="1157"/>
      <c r="G48" s="1157"/>
      <c r="H48" s="1157"/>
      <c r="I48" s="1157"/>
      <c r="J48" s="1158"/>
      <c r="K48" s="63">
        <v>6206</v>
      </c>
      <c r="L48" s="64">
        <v>5659</v>
      </c>
      <c r="M48" s="64">
        <v>5622</v>
      </c>
      <c r="N48" s="64">
        <v>5438</v>
      </c>
      <c r="O48" s="65">
        <v>5298</v>
      </c>
      <c r="P48" s="48"/>
      <c r="Q48" s="48"/>
      <c r="R48" s="48"/>
      <c r="S48" s="48"/>
      <c r="T48" s="48"/>
      <c r="U48" s="48"/>
    </row>
    <row r="49" spans="1:21" ht="30.75" customHeight="1">
      <c r="A49" s="48"/>
      <c r="B49" s="1180"/>
      <c r="C49" s="1181"/>
      <c r="D49" s="62"/>
      <c r="E49" s="1157" t="s">
        <v>14</v>
      </c>
      <c r="F49" s="1157"/>
      <c r="G49" s="1157"/>
      <c r="H49" s="1157"/>
      <c r="I49" s="1157"/>
      <c r="J49" s="1158"/>
      <c r="K49" s="63" t="s">
        <v>488</v>
      </c>
      <c r="L49" s="64" t="s">
        <v>488</v>
      </c>
      <c r="M49" s="64" t="s">
        <v>488</v>
      </c>
      <c r="N49" s="64" t="s">
        <v>488</v>
      </c>
      <c r="O49" s="65" t="s">
        <v>488</v>
      </c>
      <c r="P49" s="48"/>
      <c r="Q49" s="48"/>
      <c r="R49" s="48"/>
      <c r="S49" s="48"/>
      <c r="T49" s="48"/>
      <c r="U49" s="48"/>
    </row>
    <row r="50" spans="1:21" ht="30.75" customHeight="1">
      <c r="A50" s="48"/>
      <c r="B50" s="1180"/>
      <c r="C50" s="1181"/>
      <c r="D50" s="62"/>
      <c r="E50" s="1157" t="s">
        <v>15</v>
      </c>
      <c r="F50" s="1157"/>
      <c r="G50" s="1157"/>
      <c r="H50" s="1157"/>
      <c r="I50" s="1157"/>
      <c r="J50" s="1158"/>
      <c r="K50" s="63">
        <v>62</v>
      </c>
      <c r="L50" s="64">
        <v>63</v>
      </c>
      <c r="M50" s="64">
        <v>63</v>
      </c>
      <c r="N50" s="64">
        <v>64</v>
      </c>
      <c r="O50" s="65">
        <v>59</v>
      </c>
      <c r="P50" s="48"/>
      <c r="Q50" s="48"/>
      <c r="R50" s="48"/>
      <c r="S50" s="48"/>
      <c r="T50" s="48"/>
      <c r="U50" s="48"/>
    </row>
    <row r="51" spans="1:21" ht="30.75" customHeight="1">
      <c r="A51" s="48"/>
      <c r="B51" s="1182"/>
      <c r="C51" s="1183"/>
      <c r="D51" s="66"/>
      <c r="E51" s="1157" t="s">
        <v>16</v>
      </c>
      <c r="F51" s="1157"/>
      <c r="G51" s="1157"/>
      <c r="H51" s="1157"/>
      <c r="I51" s="1157"/>
      <c r="J51" s="1158"/>
      <c r="K51" s="63" t="s">
        <v>488</v>
      </c>
      <c r="L51" s="64" t="s">
        <v>488</v>
      </c>
      <c r="M51" s="64" t="s">
        <v>488</v>
      </c>
      <c r="N51" s="64" t="s">
        <v>488</v>
      </c>
      <c r="O51" s="65" t="s">
        <v>488</v>
      </c>
      <c r="P51" s="48"/>
      <c r="Q51" s="48"/>
      <c r="R51" s="48"/>
      <c r="S51" s="48"/>
      <c r="T51" s="48"/>
      <c r="U51" s="48"/>
    </row>
    <row r="52" spans="1:21" ht="30.75" customHeight="1">
      <c r="A52" s="48"/>
      <c r="B52" s="1155" t="s">
        <v>17</v>
      </c>
      <c r="C52" s="1156"/>
      <c r="D52" s="66"/>
      <c r="E52" s="1157" t="s">
        <v>18</v>
      </c>
      <c r="F52" s="1157"/>
      <c r="G52" s="1157"/>
      <c r="H52" s="1157"/>
      <c r="I52" s="1157"/>
      <c r="J52" s="1158"/>
      <c r="K52" s="63">
        <v>33205</v>
      </c>
      <c r="L52" s="64">
        <v>33034</v>
      </c>
      <c r="M52" s="64">
        <v>33697</v>
      </c>
      <c r="N52" s="64">
        <v>34591</v>
      </c>
      <c r="O52" s="65">
        <v>34933</v>
      </c>
      <c r="P52" s="48"/>
      <c r="Q52" s="48"/>
      <c r="R52" s="48"/>
      <c r="S52" s="48"/>
      <c r="T52" s="48"/>
      <c r="U52" s="48"/>
    </row>
    <row r="53" spans="1:21" ht="30.75" customHeight="1" thickBot="1">
      <c r="A53" s="48"/>
      <c r="B53" s="1159" t="s">
        <v>19</v>
      </c>
      <c r="C53" s="1160"/>
      <c r="D53" s="67"/>
      <c r="E53" s="1161" t="s">
        <v>20</v>
      </c>
      <c r="F53" s="1161"/>
      <c r="G53" s="1161"/>
      <c r="H53" s="1161"/>
      <c r="I53" s="1161"/>
      <c r="J53" s="1162"/>
      <c r="K53" s="68">
        <v>11661</v>
      </c>
      <c r="L53" s="69">
        <v>13197</v>
      </c>
      <c r="M53" s="69">
        <v>12935</v>
      </c>
      <c r="N53" s="69">
        <v>10951</v>
      </c>
      <c r="O53" s="70">
        <v>10170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3" t="s">
        <v>24</v>
      </c>
      <c r="C58" s="1164"/>
      <c r="D58" s="1169" t="s">
        <v>25</v>
      </c>
      <c r="E58" s="1170"/>
      <c r="F58" s="1170"/>
      <c r="G58" s="1170"/>
      <c r="H58" s="1170"/>
      <c r="I58" s="1170"/>
      <c r="J58" s="1171"/>
      <c r="K58" s="83">
        <v>7613</v>
      </c>
      <c r="L58" s="84">
        <v>7820</v>
      </c>
      <c r="M58" s="84">
        <v>7938</v>
      </c>
      <c r="N58" s="84">
        <v>7938</v>
      </c>
      <c r="O58" s="85">
        <v>8379</v>
      </c>
    </row>
    <row r="59" spans="1:21" ht="31.5" customHeight="1">
      <c r="B59" s="1165"/>
      <c r="C59" s="1166"/>
      <c r="D59" s="1172" t="s">
        <v>26</v>
      </c>
      <c r="E59" s="1173"/>
      <c r="F59" s="1173"/>
      <c r="G59" s="1173"/>
      <c r="H59" s="1173"/>
      <c r="I59" s="1173"/>
      <c r="J59" s="1174"/>
      <c r="K59" s="86">
        <v>33767</v>
      </c>
      <c r="L59" s="87">
        <v>37279</v>
      </c>
      <c r="M59" s="87">
        <v>39611</v>
      </c>
      <c r="N59" s="87">
        <v>44211</v>
      </c>
      <c r="O59" s="88">
        <v>48767</v>
      </c>
    </row>
    <row r="60" spans="1:21" ht="31.5" customHeight="1" thickBot="1">
      <c r="B60" s="1167"/>
      <c r="C60" s="1168"/>
      <c r="D60" s="1175" t="s">
        <v>27</v>
      </c>
      <c r="E60" s="1176"/>
      <c r="F60" s="1176"/>
      <c r="G60" s="1176"/>
      <c r="H60" s="1176"/>
      <c r="I60" s="1176"/>
      <c r="J60" s="1177"/>
      <c r="K60" s="89">
        <v>33601</v>
      </c>
      <c r="L60" s="90">
        <v>37182</v>
      </c>
      <c r="M60" s="90">
        <v>39520</v>
      </c>
      <c r="N60" s="90">
        <v>44125</v>
      </c>
      <c r="O60" s="91">
        <v>48592</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row r="66" s="49" customFormat="1" ht="12.6" hidden="1" customHeight="1"/>
    <row r="67" s="49" customFormat="1" ht="12.6" hidden="1" customHeight="1"/>
    <row r="68" s="49" customFormat="1" ht="12.6" hidden="1" customHeight="1"/>
    <row r="69" s="49" customFormat="1" ht="12.6" hidden="1" customHeight="1"/>
    <row r="70" s="49" customFormat="1" ht="12.6" hidden="1" customHeight="1"/>
    <row r="71" s="49" customFormat="1" ht="12.6" hidden="1" customHeight="1"/>
    <row r="72" s="49" customFormat="1" ht="12.6" hidden="1" customHeight="1"/>
    <row r="73" s="49" customFormat="1" ht="12.6" hidden="1" customHeight="1"/>
  </sheetData>
  <sheetProtection algorithmName="SHA-512" hashValue="zmJcgDBuJ6zHI46wi5pPIKk/CiC8LDfXJtmcEQvP2KRan7wdP9O5LL6q8UJr8gvIr4ZWsTl6nkvXjg++G/YHgg==" saltValue="MX+fHfMN647b+H8jYySu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s="96" customFormat="1" ht="15" customHeight="1"/>
    <row r="15" s="96" customFormat="1" ht="15" customHeight="1"/>
    <row r="16" s="96" customFormat="1" ht="15" customHeight="1"/>
    <row r="17" s="96" customFormat="1" ht="15" customHeight="1"/>
    <row r="18" s="96" customFormat="1" ht="15" customHeight="1"/>
    <row r="19" s="96" customFormat="1" ht="15" customHeight="1"/>
    <row r="20" s="96" customFormat="1" ht="15" customHeight="1"/>
    <row r="21" s="96" customFormat="1" ht="15" customHeight="1"/>
    <row r="22" s="96" customFormat="1" ht="15" customHeight="1"/>
    <row r="23" s="96" customFormat="1" ht="15" customHeight="1"/>
    <row r="24" s="96" customFormat="1" ht="15" customHeight="1"/>
    <row r="25" s="96" customFormat="1" ht="15" customHeight="1"/>
    <row r="26" s="96" customFormat="1" ht="15" customHeight="1"/>
    <row r="27" s="96" customFormat="1" ht="15" customHeight="1"/>
    <row r="28" s="96" customFormat="1" ht="15" customHeight="1"/>
    <row r="29" s="96" customFormat="1" ht="15" customHeight="1"/>
    <row r="30" s="96" customFormat="1" ht="15" customHeight="1"/>
    <row r="31" s="96" customFormat="1" ht="15" customHeight="1"/>
    <row r="32" s="96"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98" t="s">
        <v>30</v>
      </c>
      <c r="C41" s="1199"/>
      <c r="D41" s="105"/>
      <c r="E41" s="1200" t="s">
        <v>31</v>
      </c>
      <c r="F41" s="1200"/>
      <c r="G41" s="1200"/>
      <c r="H41" s="1201"/>
      <c r="I41" s="355">
        <v>523491</v>
      </c>
      <c r="J41" s="356">
        <v>536222</v>
      </c>
      <c r="K41" s="356">
        <v>544352</v>
      </c>
      <c r="L41" s="356">
        <v>536637</v>
      </c>
      <c r="M41" s="357">
        <v>531035</v>
      </c>
    </row>
    <row r="42" spans="2:13" ht="27.75" customHeight="1">
      <c r="B42" s="1188"/>
      <c r="C42" s="1189"/>
      <c r="D42" s="106"/>
      <c r="E42" s="1192" t="s">
        <v>32</v>
      </c>
      <c r="F42" s="1192"/>
      <c r="G42" s="1192"/>
      <c r="H42" s="1193"/>
      <c r="I42" s="358">
        <v>7473</v>
      </c>
      <c r="J42" s="359">
        <v>987</v>
      </c>
      <c r="K42" s="359">
        <v>645</v>
      </c>
      <c r="L42" s="359">
        <v>581</v>
      </c>
      <c r="M42" s="360">
        <v>521</v>
      </c>
    </row>
    <row r="43" spans="2:13" ht="27.75" customHeight="1">
      <c r="B43" s="1188"/>
      <c r="C43" s="1189"/>
      <c r="D43" s="106"/>
      <c r="E43" s="1192" t="s">
        <v>33</v>
      </c>
      <c r="F43" s="1192"/>
      <c r="G43" s="1192"/>
      <c r="H43" s="1193"/>
      <c r="I43" s="358">
        <v>99006</v>
      </c>
      <c r="J43" s="359">
        <v>93570</v>
      </c>
      <c r="K43" s="359">
        <v>87551</v>
      </c>
      <c r="L43" s="359">
        <v>81374</v>
      </c>
      <c r="M43" s="360">
        <v>77038</v>
      </c>
    </row>
    <row r="44" spans="2:13" ht="27.75" customHeight="1">
      <c r="B44" s="1188"/>
      <c r="C44" s="1189"/>
      <c r="D44" s="106"/>
      <c r="E44" s="1192" t="s">
        <v>34</v>
      </c>
      <c r="F44" s="1192"/>
      <c r="G44" s="1192"/>
      <c r="H44" s="1193"/>
      <c r="I44" s="358" t="s">
        <v>488</v>
      </c>
      <c r="J44" s="359" t="s">
        <v>488</v>
      </c>
      <c r="K44" s="359" t="s">
        <v>488</v>
      </c>
      <c r="L44" s="359" t="s">
        <v>488</v>
      </c>
      <c r="M44" s="360" t="s">
        <v>488</v>
      </c>
    </row>
    <row r="45" spans="2:13" ht="27.75" customHeight="1">
      <c r="B45" s="1188"/>
      <c r="C45" s="1189"/>
      <c r="D45" s="106"/>
      <c r="E45" s="1192" t="s">
        <v>35</v>
      </c>
      <c r="F45" s="1192"/>
      <c r="G45" s="1192"/>
      <c r="H45" s="1193"/>
      <c r="I45" s="358">
        <v>45974</v>
      </c>
      <c r="J45" s="359">
        <v>45898</v>
      </c>
      <c r="K45" s="359">
        <v>45178</v>
      </c>
      <c r="L45" s="359">
        <v>45017</v>
      </c>
      <c r="M45" s="360">
        <v>47899</v>
      </c>
    </row>
    <row r="46" spans="2:13" ht="27.75" customHeight="1">
      <c r="B46" s="1188"/>
      <c r="C46" s="1189"/>
      <c r="D46" s="107"/>
      <c r="E46" s="1192" t="s">
        <v>36</v>
      </c>
      <c r="F46" s="1192"/>
      <c r="G46" s="1192"/>
      <c r="H46" s="1193"/>
      <c r="I46" s="358">
        <v>2133</v>
      </c>
      <c r="J46" s="359" t="s">
        <v>488</v>
      </c>
      <c r="K46" s="359" t="s">
        <v>488</v>
      </c>
      <c r="L46" s="359" t="s">
        <v>488</v>
      </c>
      <c r="M46" s="360" t="s">
        <v>488</v>
      </c>
    </row>
    <row r="47" spans="2:13" ht="27.75" customHeight="1">
      <c r="B47" s="1188"/>
      <c r="C47" s="1189"/>
      <c r="D47" s="108"/>
      <c r="E47" s="1202" t="s">
        <v>37</v>
      </c>
      <c r="F47" s="1203"/>
      <c r="G47" s="1203"/>
      <c r="H47" s="1204"/>
      <c r="I47" s="358" t="s">
        <v>488</v>
      </c>
      <c r="J47" s="359" t="s">
        <v>488</v>
      </c>
      <c r="K47" s="359" t="s">
        <v>488</v>
      </c>
      <c r="L47" s="359" t="s">
        <v>488</v>
      </c>
      <c r="M47" s="360" t="s">
        <v>488</v>
      </c>
    </row>
    <row r="48" spans="2:13" ht="27.75" customHeight="1">
      <c r="B48" s="1188"/>
      <c r="C48" s="1189"/>
      <c r="D48" s="106"/>
      <c r="E48" s="1192" t="s">
        <v>38</v>
      </c>
      <c r="F48" s="1192"/>
      <c r="G48" s="1192"/>
      <c r="H48" s="1193"/>
      <c r="I48" s="358" t="s">
        <v>488</v>
      </c>
      <c r="J48" s="359" t="s">
        <v>488</v>
      </c>
      <c r="K48" s="359" t="s">
        <v>488</v>
      </c>
      <c r="L48" s="359" t="s">
        <v>488</v>
      </c>
      <c r="M48" s="360" t="s">
        <v>488</v>
      </c>
    </row>
    <row r="49" spans="2:13" ht="27.75" customHeight="1">
      <c r="B49" s="1190"/>
      <c r="C49" s="1191"/>
      <c r="D49" s="106"/>
      <c r="E49" s="1192" t="s">
        <v>39</v>
      </c>
      <c r="F49" s="1192"/>
      <c r="G49" s="1192"/>
      <c r="H49" s="1193"/>
      <c r="I49" s="358" t="s">
        <v>488</v>
      </c>
      <c r="J49" s="359" t="s">
        <v>488</v>
      </c>
      <c r="K49" s="359" t="s">
        <v>488</v>
      </c>
      <c r="L49" s="359" t="s">
        <v>488</v>
      </c>
      <c r="M49" s="360" t="s">
        <v>488</v>
      </c>
    </row>
    <row r="50" spans="2:13" ht="27.75" customHeight="1">
      <c r="B50" s="1186" t="s">
        <v>40</v>
      </c>
      <c r="C50" s="1187"/>
      <c r="D50" s="109"/>
      <c r="E50" s="1192" t="s">
        <v>41</v>
      </c>
      <c r="F50" s="1192"/>
      <c r="G50" s="1192"/>
      <c r="H50" s="1193"/>
      <c r="I50" s="358">
        <v>76287</v>
      </c>
      <c r="J50" s="359">
        <v>81399</v>
      </c>
      <c r="K50" s="359">
        <v>108080</v>
      </c>
      <c r="L50" s="359">
        <v>111060</v>
      </c>
      <c r="M50" s="360">
        <v>117779</v>
      </c>
    </row>
    <row r="51" spans="2:13" ht="27.75" customHeight="1">
      <c r="B51" s="1188"/>
      <c r="C51" s="1189"/>
      <c r="D51" s="106"/>
      <c r="E51" s="1192" t="s">
        <v>42</v>
      </c>
      <c r="F51" s="1192"/>
      <c r="G51" s="1192"/>
      <c r="H51" s="1193"/>
      <c r="I51" s="358">
        <v>161221</v>
      </c>
      <c r="J51" s="359">
        <v>154177</v>
      </c>
      <c r="K51" s="359">
        <v>158003</v>
      </c>
      <c r="L51" s="359">
        <v>154806</v>
      </c>
      <c r="M51" s="360">
        <v>156529</v>
      </c>
    </row>
    <row r="52" spans="2:13" ht="27.75" customHeight="1">
      <c r="B52" s="1190"/>
      <c r="C52" s="1191"/>
      <c r="D52" s="106"/>
      <c r="E52" s="1192" t="s">
        <v>43</v>
      </c>
      <c r="F52" s="1192"/>
      <c r="G52" s="1192"/>
      <c r="H52" s="1193"/>
      <c r="I52" s="358">
        <v>421910</v>
      </c>
      <c r="J52" s="359">
        <v>430979</v>
      </c>
      <c r="K52" s="359">
        <v>437980</v>
      </c>
      <c r="L52" s="359">
        <v>436040</v>
      </c>
      <c r="M52" s="360">
        <v>429494</v>
      </c>
    </row>
    <row r="53" spans="2:13" ht="27.75" customHeight="1" thickBot="1">
      <c r="B53" s="1194" t="s">
        <v>19</v>
      </c>
      <c r="C53" s="1195"/>
      <c r="D53" s="110"/>
      <c r="E53" s="1196" t="s">
        <v>44</v>
      </c>
      <c r="F53" s="1196"/>
      <c r="G53" s="1196"/>
      <c r="H53" s="1197"/>
      <c r="I53" s="361">
        <v>18659</v>
      </c>
      <c r="J53" s="362">
        <v>10121</v>
      </c>
      <c r="K53" s="362">
        <v>-26336</v>
      </c>
      <c r="L53" s="362">
        <v>-38296</v>
      </c>
      <c r="M53" s="363">
        <v>-47309</v>
      </c>
    </row>
    <row r="54" spans="2:13" ht="27.75" customHeight="1">
      <c r="B54" s="111"/>
      <c r="C54" s="112"/>
      <c r="D54" s="112"/>
      <c r="E54" s="113"/>
      <c r="F54" s="113"/>
      <c r="G54" s="113"/>
      <c r="H54" s="113"/>
      <c r="I54" s="114"/>
      <c r="J54" s="114"/>
      <c r="K54" s="114"/>
      <c r="L54" s="114"/>
      <c r="M54" s="114"/>
    </row>
    <row r="55" spans="2:13"/>
  </sheetData>
  <sheetProtection algorithmName="SHA-512" hashValue="VVY74aYnrvETb7DYc7PSNKjvUQDdMHgPYApKtgSKPshEihXXpigao4UWZz74gkPqSJWwz8AfKpol8Xjm6vh1VQ==" saltValue="QMFpGXnLD31bVosQnMby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3" t="s">
        <v>46</v>
      </c>
      <c r="D55" s="1213"/>
      <c r="E55" s="1214"/>
      <c r="F55" s="122">
        <v>16172</v>
      </c>
      <c r="G55" s="122">
        <v>19832</v>
      </c>
      <c r="H55" s="123">
        <v>23691</v>
      </c>
    </row>
    <row r="56" spans="2:8" ht="52.5" customHeight="1">
      <c r="B56" s="124"/>
      <c r="C56" s="1215" t="s">
        <v>47</v>
      </c>
      <c r="D56" s="1215"/>
      <c r="E56" s="1216"/>
      <c r="F56" s="125">
        <v>9665</v>
      </c>
      <c r="G56" s="125">
        <v>1708</v>
      </c>
      <c r="H56" s="126">
        <v>1860</v>
      </c>
    </row>
    <row r="57" spans="2:8" ht="53.25" customHeight="1">
      <c r="B57" s="124"/>
      <c r="C57" s="1217" t="s">
        <v>48</v>
      </c>
      <c r="D57" s="1217"/>
      <c r="E57" s="1218"/>
      <c r="F57" s="127">
        <v>39638</v>
      </c>
      <c r="G57" s="127">
        <v>42612</v>
      </c>
      <c r="H57" s="128">
        <v>40507</v>
      </c>
    </row>
    <row r="58" spans="2:8" ht="45.75" customHeight="1">
      <c r="B58" s="129"/>
      <c r="C58" s="1205" t="s">
        <v>546</v>
      </c>
      <c r="D58" s="1206"/>
      <c r="E58" s="1207"/>
      <c r="F58" s="130">
        <v>25018</v>
      </c>
      <c r="G58" s="130">
        <v>27689</v>
      </c>
      <c r="H58" s="131">
        <v>23744</v>
      </c>
    </row>
    <row r="59" spans="2:8" ht="45.75" customHeight="1">
      <c r="B59" s="129"/>
      <c r="C59" s="1205" t="s">
        <v>547</v>
      </c>
      <c r="D59" s="1206"/>
      <c r="E59" s="1207"/>
      <c r="F59" s="130">
        <v>5125</v>
      </c>
      <c r="G59" s="130">
        <v>4998</v>
      </c>
      <c r="H59" s="131">
        <v>4712</v>
      </c>
    </row>
    <row r="60" spans="2:8" ht="45.75" customHeight="1">
      <c r="B60" s="129"/>
      <c r="C60" s="1205" t="s">
        <v>548</v>
      </c>
      <c r="D60" s="1206"/>
      <c r="E60" s="1207"/>
      <c r="F60" s="130"/>
      <c r="G60" s="130"/>
      <c r="H60" s="131">
        <v>2610</v>
      </c>
    </row>
    <row r="61" spans="2:8" ht="45.75" customHeight="1">
      <c r="B61" s="129"/>
      <c r="C61" s="1205" t="s">
        <v>549</v>
      </c>
      <c r="D61" s="1206"/>
      <c r="E61" s="1207"/>
      <c r="F61" s="130">
        <v>2167</v>
      </c>
      <c r="G61" s="130">
        <v>1957</v>
      </c>
      <c r="H61" s="131">
        <v>1499</v>
      </c>
    </row>
    <row r="62" spans="2:8" ht="45.75" customHeight="1" thickBot="1">
      <c r="B62" s="132"/>
      <c r="C62" s="1208" t="s">
        <v>550</v>
      </c>
      <c r="D62" s="1209"/>
      <c r="E62" s="1210"/>
      <c r="F62" s="133">
        <v>1345</v>
      </c>
      <c r="G62" s="133">
        <v>1464</v>
      </c>
      <c r="H62" s="134">
        <v>1137</v>
      </c>
    </row>
    <row r="63" spans="2:8" ht="52.5" customHeight="1" thickBot="1">
      <c r="B63" s="135"/>
      <c r="C63" s="1211" t="s">
        <v>49</v>
      </c>
      <c r="D63" s="1211"/>
      <c r="E63" s="1212"/>
      <c r="F63" s="136">
        <v>65474</v>
      </c>
      <c r="G63" s="136">
        <v>64152</v>
      </c>
      <c r="H63" s="137">
        <v>66057</v>
      </c>
    </row>
    <row r="64" spans="2:8"/>
  </sheetData>
  <sheetProtection algorithmName="SHA-512" hashValue="R+GGpJMtyqpAqUngyahJ7dg7OV9JCn04iOQdp8jH2xGV76TGXecm+TcWIfL7OKr8Jv96beSu/ZOPIGABaythcw==" saltValue="tLlNtsaJidod7N8s9m8B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58875</v>
      </c>
      <c r="E3" s="156"/>
      <c r="F3" s="157">
        <v>57132</v>
      </c>
      <c r="G3" s="158"/>
      <c r="H3" s="159"/>
    </row>
    <row r="4" spans="1:8">
      <c r="A4" s="160"/>
      <c r="B4" s="161"/>
      <c r="C4" s="162"/>
      <c r="D4" s="163">
        <v>25983</v>
      </c>
      <c r="E4" s="164"/>
      <c r="F4" s="165">
        <v>30126</v>
      </c>
      <c r="G4" s="166"/>
      <c r="H4" s="167"/>
    </row>
    <row r="5" spans="1:8">
      <c r="A5" s="148" t="s">
        <v>520</v>
      </c>
      <c r="B5" s="153"/>
      <c r="C5" s="154"/>
      <c r="D5" s="155">
        <v>52361</v>
      </c>
      <c r="E5" s="156"/>
      <c r="F5" s="157">
        <v>58766</v>
      </c>
      <c r="G5" s="158"/>
      <c r="H5" s="159"/>
    </row>
    <row r="6" spans="1:8">
      <c r="A6" s="160"/>
      <c r="B6" s="161"/>
      <c r="C6" s="162"/>
      <c r="D6" s="163">
        <v>22624</v>
      </c>
      <c r="E6" s="164"/>
      <c r="F6" s="165">
        <v>29363</v>
      </c>
      <c r="G6" s="166"/>
      <c r="H6" s="167"/>
    </row>
    <row r="7" spans="1:8">
      <c r="A7" s="148" t="s">
        <v>521</v>
      </c>
      <c r="B7" s="153"/>
      <c r="C7" s="154"/>
      <c r="D7" s="155">
        <v>39233</v>
      </c>
      <c r="E7" s="156"/>
      <c r="F7" s="157">
        <v>62482</v>
      </c>
      <c r="G7" s="158"/>
      <c r="H7" s="159"/>
    </row>
    <row r="8" spans="1:8">
      <c r="A8" s="160"/>
      <c r="B8" s="161"/>
      <c r="C8" s="162"/>
      <c r="D8" s="163">
        <v>19528</v>
      </c>
      <c r="E8" s="164"/>
      <c r="F8" s="165">
        <v>34626</v>
      </c>
      <c r="G8" s="166"/>
      <c r="H8" s="167"/>
    </row>
    <row r="9" spans="1:8">
      <c r="A9" s="148" t="s">
        <v>522</v>
      </c>
      <c r="B9" s="153"/>
      <c r="C9" s="154"/>
      <c r="D9" s="155">
        <v>38298</v>
      </c>
      <c r="E9" s="156"/>
      <c r="F9" s="157">
        <v>59288</v>
      </c>
      <c r="G9" s="158"/>
      <c r="H9" s="159"/>
    </row>
    <row r="10" spans="1:8">
      <c r="A10" s="160"/>
      <c r="B10" s="161"/>
      <c r="C10" s="162"/>
      <c r="D10" s="163">
        <v>16151</v>
      </c>
      <c r="E10" s="164"/>
      <c r="F10" s="165">
        <v>32670</v>
      </c>
      <c r="G10" s="166"/>
      <c r="H10" s="167"/>
    </row>
    <row r="11" spans="1:8">
      <c r="A11" s="148" t="s">
        <v>523</v>
      </c>
      <c r="B11" s="153"/>
      <c r="C11" s="154"/>
      <c r="D11" s="155">
        <v>33842</v>
      </c>
      <c r="E11" s="156"/>
      <c r="F11" s="157">
        <v>63490</v>
      </c>
      <c r="G11" s="158"/>
      <c r="H11" s="159"/>
    </row>
    <row r="12" spans="1:8">
      <c r="A12" s="160"/>
      <c r="B12" s="161"/>
      <c r="C12" s="168"/>
      <c r="D12" s="163">
        <v>16675</v>
      </c>
      <c r="E12" s="164"/>
      <c r="F12" s="165">
        <v>35347</v>
      </c>
      <c r="G12" s="166"/>
      <c r="H12" s="167"/>
    </row>
    <row r="13" spans="1:8">
      <c r="A13" s="148"/>
      <c r="B13" s="153"/>
      <c r="C13" s="169"/>
      <c r="D13" s="170">
        <v>44522</v>
      </c>
      <c r="E13" s="171"/>
      <c r="F13" s="172">
        <v>60232</v>
      </c>
      <c r="G13" s="173"/>
      <c r="H13" s="159"/>
    </row>
    <row r="14" spans="1:8">
      <c r="A14" s="160"/>
      <c r="B14" s="161"/>
      <c r="C14" s="162"/>
      <c r="D14" s="163">
        <v>20192</v>
      </c>
      <c r="E14" s="164"/>
      <c r="F14" s="165">
        <v>32426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0.65</v>
      </c>
      <c r="C19" s="174">
        <f>ROUND(VALUE(SUBSTITUTE(実質収支比率等に係る経年分析!G$48,"▲","-")),2)</f>
        <v>0.64</v>
      </c>
      <c r="D19" s="174">
        <f>ROUND(VALUE(SUBSTITUTE(実質収支比率等に係る経年分析!H$48,"▲","-")),2)</f>
        <v>3.09</v>
      </c>
      <c r="E19" s="174">
        <f>ROUND(VALUE(SUBSTITUTE(実質収支比率等に係る経年分析!I$48,"▲","-")),2)</f>
        <v>3.41</v>
      </c>
      <c r="F19" s="174">
        <f>ROUND(VALUE(SUBSTITUTE(実質収支比率等に係る経年分析!J$48,"▲","-")),2)</f>
        <v>3.13</v>
      </c>
    </row>
    <row r="20" spans="1:11">
      <c r="A20" s="174" t="s">
        <v>53</v>
      </c>
      <c r="B20" s="174">
        <f>ROUND(VALUE(SUBSTITUTE(実質収支比率等に係る経年分析!F$47,"▲","-")),2)</f>
        <v>1.1299999999999999</v>
      </c>
      <c r="C20" s="174">
        <f>ROUND(VALUE(SUBSTITUTE(実質収支比率等に係る経年分析!G$47,"▲","-")),2)</f>
        <v>3.81</v>
      </c>
      <c r="D20" s="174">
        <f>ROUND(VALUE(SUBSTITUTE(実質収支比率等に係る経年分析!H$47,"▲","-")),2)</f>
        <v>6.85</v>
      </c>
      <c r="E20" s="174">
        <f>ROUND(VALUE(SUBSTITUTE(実質収支比率等に係る経年分析!I$47,"▲","-")),2)</f>
        <v>8.6199999999999992</v>
      </c>
      <c r="F20" s="174">
        <f>ROUND(VALUE(SUBSTITUTE(実質収支比率等に係る経年分析!J$47,"▲","-")),2)</f>
        <v>10.07</v>
      </c>
    </row>
    <row r="21" spans="1:11">
      <c r="A21" s="174" t="s">
        <v>54</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2.69</v>
      </c>
      <c r="D21" s="174">
        <f>IF(ISNUMBER(VALUE(SUBSTITUTE(実質収支比率等に係る経年分析!H$49,"▲","-"))),ROUND(VALUE(SUBSTITUTE(実質収支比率等に係る経年分析!H$49,"▲","-")),2),NA())</f>
        <v>5.71</v>
      </c>
      <c r="E21" s="174">
        <f>IF(ISNUMBER(VALUE(SUBSTITUTE(実質収支比率等に係る経年分析!I$49,"▲","-"))),ROUND(VALUE(SUBSTITUTE(実質収支比率等に係る経年分析!I$49,"▲","-")),2),NA())</f>
        <v>1.83</v>
      </c>
      <c r="F21" s="174">
        <f>IF(ISNUMBER(VALUE(SUBSTITUTE(実質収支比率等に係る経年分析!J$49,"▲","-"))),ROUND(VALUE(SUBSTITUTE(実質収支比率等に係る経年分析!J$49,"▲","-")),2),NA())</f>
        <v>1.43</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公債管理特別会計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母子父子寡婦福祉資金貸付事業特別会計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c r="A34" s="175" t="str">
        <f>IF(連結実質赤字比率に係る赤字・黒字の構成分析!C$36="",NA(),連結実質赤字比率に係る赤字・黒字の構成分析!C$36)</f>
        <v>堺市下水道事業会計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2.5299999999999998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3.08</v>
      </c>
    </row>
    <row r="36" spans="1:16">
      <c r="A36" s="175" t="str">
        <f>IF(連結実質赤字比率に係る赤字・黒字の構成分析!C$34="",NA(),連結実質赤字比率に係る赤字・黒字の構成分析!C$34)</f>
        <v>堺市水道事業会計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33205</v>
      </c>
      <c r="E42" s="176"/>
      <c r="F42" s="176"/>
      <c r="G42" s="176">
        <f>'実質公債費比率（分子）の構造'!L$52</f>
        <v>33034</v>
      </c>
      <c r="H42" s="176"/>
      <c r="I42" s="176"/>
      <c r="J42" s="176">
        <f>'実質公債費比率（分子）の構造'!M$52</f>
        <v>33697</v>
      </c>
      <c r="K42" s="176"/>
      <c r="L42" s="176"/>
      <c r="M42" s="176">
        <f>'実質公債費比率（分子）の構造'!N$52</f>
        <v>34591</v>
      </c>
      <c r="N42" s="176"/>
      <c r="O42" s="176"/>
      <c r="P42" s="176">
        <f>'実質公債費比率（分子）の構造'!O$52</f>
        <v>34933</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62</v>
      </c>
      <c r="C44" s="176"/>
      <c r="D44" s="176"/>
      <c r="E44" s="176">
        <f>'実質公債費比率（分子）の構造'!L$50</f>
        <v>63</v>
      </c>
      <c r="F44" s="176"/>
      <c r="G44" s="176"/>
      <c r="H44" s="176">
        <f>'実質公債費比率（分子）の構造'!M$50</f>
        <v>63</v>
      </c>
      <c r="I44" s="176"/>
      <c r="J44" s="176"/>
      <c r="K44" s="176">
        <f>'実質公債費比率（分子）の構造'!N$50</f>
        <v>64</v>
      </c>
      <c r="L44" s="176"/>
      <c r="M44" s="176"/>
      <c r="N44" s="176">
        <f>'実質公債費比率（分子）の構造'!O$50</f>
        <v>59</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6206</v>
      </c>
      <c r="C46" s="176"/>
      <c r="D46" s="176"/>
      <c r="E46" s="176">
        <f>'実質公債費比率（分子）の構造'!L$48</f>
        <v>5659</v>
      </c>
      <c r="F46" s="176"/>
      <c r="G46" s="176"/>
      <c r="H46" s="176">
        <f>'実質公債費比率（分子）の構造'!M$48</f>
        <v>5622</v>
      </c>
      <c r="I46" s="176"/>
      <c r="J46" s="176"/>
      <c r="K46" s="176">
        <f>'実質公債費比率（分子）の構造'!N$48</f>
        <v>5438</v>
      </c>
      <c r="L46" s="176"/>
      <c r="M46" s="176"/>
      <c r="N46" s="176">
        <f>'実質公債費比率（分子）の構造'!O$48</f>
        <v>5298</v>
      </c>
      <c r="O46" s="176"/>
      <c r="P46" s="176"/>
    </row>
    <row r="47" spans="1:16">
      <c r="A47" s="176" t="s">
        <v>12</v>
      </c>
      <c r="B47" s="176">
        <f>'実質公債費比率（分子）の構造'!K$47</f>
        <v>7614</v>
      </c>
      <c r="C47" s="176"/>
      <c r="D47" s="176"/>
      <c r="E47" s="176">
        <f>'実質公債費比率（分子）の構造'!L$47</f>
        <v>7820</v>
      </c>
      <c r="F47" s="176"/>
      <c r="G47" s="176"/>
      <c r="H47" s="176">
        <f>'実質公債費比率（分子）の構造'!M$47</f>
        <v>7831</v>
      </c>
      <c r="I47" s="176"/>
      <c r="J47" s="176"/>
      <c r="K47" s="176">
        <f>'実質公債費比率（分子）の構造'!N$47</f>
        <v>7939</v>
      </c>
      <c r="L47" s="176"/>
      <c r="M47" s="176"/>
      <c r="N47" s="176">
        <f>'実質公債費比率（分子）の構造'!O$47</f>
        <v>8379</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30984</v>
      </c>
      <c r="C49" s="176"/>
      <c r="D49" s="176"/>
      <c r="E49" s="176">
        <f>'実質公債費比率（分子）の構造'!L$45</f>
        <v>32689</v>
      </c>
      <c r="F49" s="176"/>
      <c r="G49" s="176"/>
      <c r="H49" s="176">
        <f>'実質公債費比率（分子）の構造'!M$45</f>
        <v>33116</v>
      </c>
      <c r="I49" s="176"/>
      <c r="J49" s="176"/>
      <c r="K49" s="176">
        <f>'実質公債費比率（分子）の構造'!N$45</f>
        <v>32101</v>
      </c>
      <c r="L49" s="176"/>
      <c r="M49" s="176"/>
      <c r="N49" s="176">
        <f>'実質公債費比率（分子）の構造'!O$45</f>
        <v>31367</v>
      </c>
      <c r="O49" s="176"/>
      <c r="P49" s="176"/>
    </row>
    <row r="50" spans="1:16">
      <c r="A50" s="176" t="s">
        <v>67</v>
      </c>
      <c r="B50" s="176" t="e">
        <f>NA()</f>
        <v>#N/A</v>
      </c>
      <c r="C50" s="176">
        <f>IF(ISNUMBER('実質公債費比率（分子）の構造'!K$53),'実質公債費比率（分子）の構造'!K$53,NA())</f>
        <v>11661</v>
      </c>
      <c r="D50" s="176" t="e">
        <f>NA()</f>
        <v>#N/A</v>
      </c>
      <c r="E50" s="176" t="e">
        <f>NA()</f>
        <v>#N/A</v>
      </c>
      <c r="F50" s="176">
        <f>IF(ISNUMBER('実質公債費比率（分子）の構造'!L$53),'実質公債費比率（分子）の構造'!L$53,NA())</f>
        <v>13197</v>
      </c>
      <c r="G50" s="176" t="e">
        <f>NA()</f>
        <v>#N/A</v>
      </c>
      <c r="H50" s="176" t="e">
        <f>NA()</f>
        <v>#N/A</v>
      </c>
      <c r="I50" s="176">
        <f>IF(ISNUMBER('実質公債費比率（分子）の構造'!M$53),'実質公債費比率（分子）の構造'!M$53,NA())</f>
        <v>12935</v>
      </c>
      <c r="J50" s="176" t="e">
        <f>NA()</f>
        <v>#N/A</v>
      </c>
      <c r="K50" s="176" t="e">
        <f>NA()</f>
        <v>#N/A</v>
      </c>
      <c r="L50" s="176">
        <f>IF(ISNUMBER('実質公債費比率（分子）の構造'!N$53),'実質公債費比率（分子）の構造'!N$53,NA())</f>
        <v>10951</v>
      </c>
      <c r="M50" s="176" t="e">
        <f>NA()</f>
        <v>#N/A</v>
      </c>
      <c r="N50" s="176" t="e">
        <f>NA()</f>
        <v>#N/A</v>
      </c>
      <c r="O50" s="176">
        <f>IF(ISNUMBER('実質公債費比率（分子）の構造'!O$53),'実質公債費比率（分子）の構造'!O$53,NA())</f>
        <v>10170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421910</v>
      </c>
      <c r="E56" s="175"/>
      <c r="F56" s="175"/>
      <c r="G56" s="175">
        <f>'将来負担比率（分子）の構造'!J$52</f>
        <v>430979</v>
      </c>
      <c r="H56" s="175"/>
      <c r="I56" s="175"/>
      <c r="J56" s="175">
        <f>'将来負担比率（分子）の構造'!K$52</f>
        <v>437980</v>
      </c>
      <c r="K56" s="175"/>
      <c r="L56" s="175"/>
      <c r="M56" s="175">
        <f>'将来負担比率（分子）の構造'!L$52</f>
        <v>436040</v>
      </c>
      <c r="N56" s="175"/>
      <c r="O56" s="175"/>
      <c r="P56" s="175">
        <f>'将来負担比率（分子）の構造'!M$52</f>
        <v>429494</v>
      </c>
    </row>
    <row r="57" spans="1:16">
      <c r="A57" s="175" t="s">
        <v>42</v>
      </c>
      <c r="B57" s="175"/>
      <c r="C57" s="175"/>
      <c r="D57" s="175">
        <f>'将来負担比率（分子）の構造'!I$51</f>
        <v>161221</v>
      </c>
      <c r="E57" s="175"/>
      <c r="F57" s="175"/>
      <c r="G57" s="175">
        <f>'将来負担比率（分子）の構造'!J$51</f>
        <v>154177</v>
      </c>
      <c r="H57" s="175"/>
      <c r="I57" s="175"/>
      <c r="J57" s="175">
        <f>'将来負担比率（分子）の構造'!K$51</f>
        <v>158003</v>
      </c>
      <c r="K57" s="175"/>
      <c r="L57" s="175"/>
      <c r="M57" s="175">
        <f>'将来負担比率（分子）の構造'!L$51</f>
        <v>154806</v>
      </c>
      <c r="N57" s="175"/>
      <c r="O57" s="175"/>
      <c r="P57" s="175">
        <f>'将来負担比率（分子）の構造'!M$51</f>
        <v>156529</v>
      </c>
    </row>
    <row r="58" spans="1:16">
      <c r="A58" s="175" t="s">
        <v>41</v>
      </c>
      <c r="B58" s="175"/>
      <c r="C58" s="175"/>
      <c r="D58" s="175">
        <f>'将来負担比率（分子）の構造'!I$50</f>
        <v>76287</v>
      </c>
      <c r="E58" s="175"/>
      <c r="F58" s="175"/>
      <c r="G58" s="175">
        <f>'将来負担比率（分子）の構造'!J$50</f>
        <v>81399</v>
      </c>
      <c r="H58" s="175"/>
      <c r="I58" s="175"/>
      <c r="J58" s="175">
        <f>'将来負担比率（分子）の構造'!K$50</f>
        <v>108080</v>
      </c>
      <c r="K58" s="175"/>
      <c r="L58" s="175"/>
      <c r="M58" s="175">
        <f>'将来負担比率（分子）の構造'!L$50</f>
        <v>111060</v>
      </c>
      <c r="N58" s="175"/>
      <c r="O58" s="175"/>
      <c r="P58" s="175">
        <f>'将来負担比率（分子）の構造'!M$50</f>
        <v>117779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2133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45974</v>
      </c>
      <c r="C62" s="175"/>
      <c r="D62" s="175"/>
      <c r="E62" s="175">
        <f>'将来負担比率（分子）の構造'!J$45</f>
        <v>45898</v>
      </c>
      <c r="F62" s="175"/>
      <c r="G62" s="175"/>
      <c r="H62" s="175">
        <f>'将来負担比率（分子）の構造'!K$45</f>
        <v>45178</v>
      </c>
      <c r="I62" s="175"/>
      <c r="J62" s="175"/>
      <c r="K62" s="175">
        <f>'将来負担比率（分子）の構造'!L$45</f>
        <v>45017</v>
      </c>
      <c r="L62" s="175"/>
      <c r="M62" s="175"/>
      <c r="N62" s="175">
        <f>'将来負担比率（分子）の構造'!M$45</f>
        <v>47899</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99006</v>
      </c>
      <c r="C64" s="175"/>
      <c r="D64" s="175"/>
      <c r="E64" s="175">
        <f>'将来負担比率（分子）の構造'!J$43</f>
        <v>93570</v>
      </c>
      <c r="F64" s="175"/>
      <c r="G64" s="175"/>
      <c r="H64" s="175">
        <f>'将来負担比率（分子）の構造'!K$43</f>
        <v>87551</v>
      </c>
      <c r="I64" s="175"/>
      <c r="J64" s="175"/>
      <c r="K64" s="175">
        <f>'将来負担比率（分子）の構造'!L$43</f>
        <v>81374</v>
      </c>
      <c r="L64" s="175"/>
      <c r="M64" s="175"/>
      <c r="N64" s="175">
        <f>'将来負担比率（分子）の構造'!M$43</f>
        <v>77038</v>
      </c>
      <c r="O64" s="175"/>
      <c r="P64" s="175"/>
    </row>
    <row r="65" spans="1:16">
      <c r="A65" s="175" t="s">
        <v>32</v>
      </c>
      <c r="B65" s="175">
        <f>'将来負担比率（分子）の構造'!I$42</f>
        <v>7473</v>
      </c>
      <c r="C65" s="175"/>
      <c r="D65" s="175"/>
      <c r="E65" s="175">
        <f>'将来負担比率（分子）の構造'!J$42</f>
        <v>987</v>
      </c>
      <c r="F65" s="175"/>
      <c r="G65" s="175"/>
      <c r="H65" s="175">
        <f>'将来負担比率（分子）の構造'!K$42</f>
        <v>645</v>
      </c>
      <c r="I65" s="175"/>
      <c r="J65" s="175"/>
      <c r="K65" s="175">
        <f>'将来負担比率（分子）の構造'!L$42</f>
        <v>581</v>
      </c>
      <c r="L65" s="175"/>
      <c r="M65" s="175"/>
      <c r="N65" s="175">
        <f>'将来負担比率（分子）の構造'!M$42</f>
        <v>521</v>
      </c>
      <c r="O65" s="175"/>
      <c r="P65" s="175"/>
    </row>
    <row r="66" spans="1:16">
      <c r="A66" s="175" t="s">
        <v>31</v>
      </c>
      <c r="B66" s="175">
        <f>'将来負担比率（分子）の構造'!I$41</f>
        <v>523491</v>
      </c>
      <c r="C66" s="175"/>
      <c r="D66" s="175"/>
      <c r="E66" s="175">
        <f>'将来負担比率（分子）の構造'!J$41</f>
        <v>536222</v>
      </c>
      <c r="F66" s="175"/>
      <c r="G66" s="175"/>
      <c r="H66" s="175">
        <f>'将来負担比率（分子）の構造'!K$41</f>
        <v>544352</v>
      </c>
      <c r="I66" s="175"/>
      <c r="J66" s="175"/>
      <c r="K66" s="175">
        <f>'将来負担比率（分子）の構造'!L$41</f>
        <v>536637</v>
      </c>
      <c r="L66" s="175"/>
      <c r="M66" s="175"/>
      <c r="N66" s="175">
        <f>'将来負担比率（分子）の構造'!M$41</f>
        <v>531035</v>
      </c>
      <c r="O66" s="175"/>
      <c r="P66" s="175"/>
    </row>
    <row r="67" spans="1:16">
      <c r="A67" s="175" t="s">
        <v>71</v>
      </c>
      <c r="B67" s="175" t="e">
        <f>NA()</f>
        <v>#N/A</v>
      </c>
      <c r="C67" s="175">
        <f>IF(ISNUMBER('将来負担比率（分子）の構造'!I$53), IF('将来負担比率（分子）の構造'!I$53 &lt; 0, 0, '将来負担比率（分子）の構造'!I$53), NA())</f>
        <v>18659</v>
      </c>
      <c r="D67" s="175" t="e">
        <f>NA()</f>
        <v>#N/A</v>
      </c>
      <c r="E67" s="175" t="e">
        <f>NA()</f>
        <v>#N/A</v>
      </c>
      <c r="F67" s="175">
        <f>IF(ISNUMBER('将来負担比率（分子）の構造'!J$53), IF('将来負担比率（分子）の構造'!J$53 &lt; 0, 0, '将来負担比率（分子）の構造'!J$53), NA())</f>
        <v>10121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16172</v>
      </c>
      <c r="C72" s="179">
        <f>基金残高に係る経年分析!G55</f>
        <v>19832</v>
      </c>
      <c r="D72" s="179">
        <f>基金残高に係る経年分析!H55</f>
        <v>23691</v>
      </c>
    </row>
    <row r="73" spans="1:16">
      <c r="A73" s="178" t="s">
        <v>74</v>
      </c>
      <c r="B73" s="179">
        <f>基金残高に係る経年分析!F56</f>
        <v>9665</v>
      </c>
      <c r="C73" s="179">
        <f>基金残高に係る経年分析!G56</f>
        <v>1708</v>
      </c>
      <c r="D73" s="179">
        <f>基金残高に係る経年分析!H56</f>
        <v>1860</v>
      </c>
    </row>
    <row r="74" spans="1:16">
      <c r="A74" s="178" t="s">
        <v>75</v>
      </c>
      <c r="B74" s="179">
        <f>基金残高に係る経年分析!F57</f>
        <v>39638</v>
      </c>
      <c r="C74" s="179">
        <f>基金残高に係る経年分析!G57</f>
        <v>42612</v>
      </c>
      <c r="D74" s="179">
        <f>基金残高に係る経年分析!H57</f>
        <v>40507</v>
      </c>
    </row>
  </sheetData>
  <sheetProtection algorithmName="SHA-512" hashValue="SOkZWoJHI7KPc/26rYKAWNzSn2waqua4eroa02rVpSbQii7afXF81SVpA2vKaszS9JXo4hw2p2nRMn6g9RERGA==" saltValue="DVcbfYej+kDXHdRpfoBy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堺市</cp:lastModifiedBy>
  <cp:lastPrinted>2025-03-19T01:01:23Z</cp:lastPrinted>
  <dcterms:created xsi:type="dcterms:W3CDTF">2025-02-19T03:25:08Z</dcterms:created>
  <dcterms:modified xsi:type="dcterms:W3CDTF">2025-03-19T05:36:10Z</dcterms:modified>
  <cp:category/>
</cp:coreProperties>
</file>