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omments1.xml" ContentType="application/vnd.openxmlformats-officedocument.spreadsheetml.comment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omments2.xml" ContentType="application/vnd.openxmlformats-officedocument.spreadsheetml.comments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D25D2B53-F56E-4733-8511-EEB715EB89E6}" xr6:coauthVersionLast="47" xr6:coauthVersionMax="47" xr10:uidLastSave="{00000000-0000-0000-0000-000000000000}"/>
  <bookViews>
    <workbookView xWindow="-120" yWindow="-120" windowWidth="29040" windowHeight="15840" tabRatio="786" firstSheet="12" activeTab="22" xr2:uid="{00000000-000D-0000-FFFF-FFFF00000000}"/>
  </bookViews>
  <sheets>
    <sheet name="共通事項入力シート" sheetId="26" r:id="rId1"/>
    <sheet name="1" sheetId="6" r:id="rId2"/>
    <sheet name="2" sheetId="15" r:id="rId3"/>
    <sheet name="3" sheetId="16" r:id="rId4"/>
    <sheet name="4" sheetId="17" r:id="rId5"/>
    <sheet name="5" sheetId="18" r:id="rId6"/>
    <sheet name="6" sheetId="19" r:id="rId7"/>
    <sheet name="7" sheetId="20" r:id="rId8"/>
    <sheet name="8" sheetId="21" r:id="rId9"/>
    <sheet name="9" sheetId="22" r:id="rId10"/>
    <sheet name="10" sheetId="23" r:id="rId11"/>
    <sheet name="11" sheetId="24" r:id="rId12"/>
    <sheet name="12" sheetId="27" r:id="rId13"/>
    <sheet name="13" sheetId="28" r:id="rId14"/>
    <sheet name="14" sheetId="29" r:id="rId15"/>
    <sheet name="15" sheetId="30" r:id="rId16"/>
    <sheet name="16" sheetId="31" r:id="rId17"/>
    <sheet name="17" sheetId="32" r:id="rId18"/>
    <sheet name="18" sheetId="33" r:id="rId19"/>
    <sheet name="19" sheetId="34" r:id="rId20"/>
    <sheet name="20" sheetId="35" r:id="rId21"/>
    <sheet name="現場閉所報告書（単年度用）" sheetId="36" r:id="rId22"/>
    <sheet name="現場閉所報告書（単年度週休２日用）" sheetId="41" r:id="rId23"/>
    <sheet name="現場閉所報告書（複数年度用）" sheetId="7" r:id="rId24"/>
    <sheet name="現場閉所報告書（複数年度週休２日用）" sheetId="42" r:id="rId25"/>
    <sheet name="様式１計画（記入例）" sheetId="37" r:id="rId26"/>
    <sheet name="様式１実施（記入例）" sheetId="39" r:id="rId27"/>
    <sheet name="様式１計画（年始対象外期間_記入例）" sheetId="40" r:id="rId28"/>
    <sheet name="様式１実施（年始対象外期間_記入例）" sheetId="38" r:id="rId29"/>
    <sheet name="様式２（記入例）" sheetId="12" r:id="rId30"/>
  </sheets>
  <definedNames>
    <definedName name="_xlnm.Print_Area" localSheetId="1">'1'!$A$1:$T$56</definedName>
    <definedName name="_xlnm.Print_Area" localSheetId="10">'10'!$A$1:$T$56</definedName>
    <definedName name="_xlnm.Print_Area" localSheetId="11">'11'!$A$1:$T$56</definedName>
    <definedName name="_xlnm.Print_Area" localSheetId="12">'12'!$A$1:$T$56</definedName>
    <definedName name="_xlnm.Print_Area" localSheetId="13">'13'!$A$1:$T$56</definedName>
    <definedName name="_xlnm.Print_Area" localSheetId="14">'14'!$A$1:$T$56</definedName>
    <definedName name="_xlnm.Print_Area" localSheetId="15">'15'!$A$1:$T$56</definedName>
    <definedName name="_xlnm.Print_Area" localSheetId="16">'16'!$A$1:$T$56</definedName>
    <definedName name="_xlnm.Print_Area" localSheetId="17">'17'!$A$1:$T$56</definedName>
    <definedName name="_xlnm.Print_Area" localSheetId="18">'18'!$A$1:$T$56</definedName>
    <definedName name="_xlnm.Print_Area" localSheetId="19">'19'!$A$1:$T$56</definedName>
    <definedName name="_xlnm.Print_Area" localSheetId="2">'2'!$A$1:$T$56</definedName>
    <definedName name="_xlnm.Print_Area" localSheetId="20">'20'!$A$1:$T$56</definedName>
    <definedName name="_xlnm.Print_Area" localSheetId="3">'3'!$A$1:$T$56</definedName>
    <definedName name="_xlnm.Print_Area" localSheetId="4">'4'!$A$1:$T$56</definedName>
    <definedName name="_xlnm.Print_Area" localSheetId="5">'5'!$A$1:$T$56</definedName>
    <definedName name="_xlnm.Print_Area" localSheetId="6">'6'!$A$1:$T$56</definedName>
    <definedName name="_xlnm.Print_Area" localSheetId="7">'7'!$A$1:$T$56</definedName>
    <definedName name="_xlnm.Print_Area" localSheetId="8">'8'!$A$1:$T$56</definedName>
    <definedName name="_xlnm.Print_Area" localSheetId="9">'9'!$A$1:$T$56</definedName>
    <definedName name="_xlnm.Print_Area" localSheetId="22">'現場閉所報告書（単年度週休２日用）'!$A$1:$T$40</definedName>
    <definedName name="_xlnm.Print_Area" localSheetId="21">'現場閉所報告書（単年度用）'!$A$1:$T$40</definedName>
    <definedName name="_xlnm.Print_Area" localSheetId="24">'現場閉所報告書（複数年度週休２日用）'!$A$1:$T$48</definedName>
    <definedName name="_xlnm.Print_Area" localSheetId="23">'現場閉所報告書（複数年度用）'!$A$1:$T$48</definedName>
    <definedName name="_xlnm.Print_Area" localSheetId="25">'様式１計画（記入例）'!$A$1:$T$56</definedName>
    <definedName name="_xlnm.Print_Area" localSheetId="27">'様式１計画（年始対象外期間_記入例）'!$A$1:$T$56</definedName>
    <definedName name="_xlnm.Print_Area" localSheetId="26">'様式１実施（記入例）'!$A$1:$T$56</definedName>
    <definedName name="_xlnm.Print_Area" localSheetId="28">'様式１実施（年始対象外期間_記入例）'!$A$1:$T$56</definedName>
    <definedName name="_xlnm.Print_Area" localSheetId="29">'様式２（記入例）'!$A$1:$T$39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3" i="42" l="1"/>
  <c r="G18" i="42" s="1"/>
  <c r="Q23" i="42"/>
  <c r="E23" i="42"/>
  <c r="V22" i="42"/>
  <c r="Q22" i="42"/>
  <c r="I22" i="42"/>
  <c r="E22" i="42"/>
  <c r="A22" i="42"/>
  <c r="K18" i="42"/>
  <c r="I18" i="42"/>
  <c r="K17" i="42"/>
  <c r="I17" i="42"/>
  <c r="G17" i="42"/>
  <c r="S16" i="42"/>
  <c r="Q16" i="42"/>
  <c r="O16" i="42"/>
  <c r="K16" i="42"/>
  <c r="I16" i="42"/>
  <c r="G16" i="42"/>
  <c r="F15" i="42"/>
  <c r="N11" i="42"/>
  <c r="N10" i="42"/>
  <c r="V23" i="41"/>
  <c r="G18" i="41" s="1"/>
  <c r="V22" i="41"/>
  <c r="I17" i="41" s="1"/>
  <c r="Q22" i="41"/>
  <c r="M22" i="41"/>
  <c r="I22" i="41"/>
  <c r="E22" i="41"/>
  <c r="K18" i="41"/>
  <c r="I18" i="41"/>
  <c r="S16" i="41"/>
  <c r="Q16" i="41"/>
  <c r="O16" i="41"/>
  <c r="K16" i="41"/>
  <c r="I16" i="41"/>
  <c r="G16" i="41"/>
  <c r="F15" i="41"/>
  <c r="N11" i="41"/>
  <c r="N10" i="41"/>
  <c r="I51" i="15"/>
  <c r="F51" i="15"/>
  <c r="I51" i="16"/>
  <c r="F51" i="16"/>
  <c r="I51" i="17"/>
  <c r="F51" i="17"/>
  <c r="I51" i="18"/>
  <c r="F51" i="18"/>
  <c r="I51" i="19"/>
  <c r="F51" i="19"/>
  <c r="I51" i="20"/>
  <c r="F51" i="20"/>
  <c r="I51" i="21"/>
  <c r="F51" i="21"/>
  <c r="I51" i="22"/>
  <c r="F51" i="22"/>
  <c r="I51" i="23"/>
  <c r="F51" i="23"/>
  <c r="I51" i="24"/>
  <c r="F51" i="24"/>
  <c r="I51" i="27"/>
  <c r="F51" i="27"/>
  <c r="I51" i="28"/>
  <c r="F51" i="28"/>
  <c r="I51" i="29"/>
  <c r="F51" i="29"/>
  <c r="I51" i="30"/>
  <c r="F51" i="30"/>
  <c r="I51" i="31"/>
  <c r="F51" i="31"/>
  <c r="I51" i="32"/>
  <c r="F51" i="32"/>
  <c r="I51" i="33"/>
  <c r="F51" i="33"/>
  <c r="I51" i="34"/>
  <c r="F51" i="34"/>
  <c r="I51" i="35"/>
  <c r="F51" i="35"/>
  <c r="I51" i="6"/>
  <c r="F51" i="6"/>
  <c r="I51" i="38"/>
  <c r="F51" i="38"/>
  <c r="I51" i="40"/>
  <c r="I52" i="40" s="1"/>
  <c r="F51" i="40"/>
  <c r="F52" i="40" s="1"/>
  <c r="I51" i="37"/>
  <c r="F51" i="37"/>
  <c r="F51" i="39"/>
  <c r="F52" i="39" s="1"/>
  <c r="I51" i="39"/>
  <c r="I52" i="39" s="1"/>
  <c r="Q52" i="39" s="1"/>
  <c r="C51" i="40"/>
  <c r="C52" i="40" s="1"/>
  <c r="A21" i="40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B20" i="40"/>
  <c r="B21" i="40" s="1"/>
  <c r="B22" i="40" s="1"/>
  <c r="A20" i="40"/>
  <c r="C51" i="39"/>
  <c r="C52" i="39" s="1"/>
  <c r="B20" i="39"/>
  <c r="B21" i="39" s="1"/>
  <c r="A20" i="39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D18" i="39"/>
  <c r="B18" i="39"/>
  <c r="M23" i="42" l="1"/>
  <c r="M22" i="42"/>
  <c r="A23" i="42"/>
  <c r="I23" i="42"/>
  <c r="G17" i="41"/>
  <c r="K17" i="41"/>
  <c r="A22" i="41"/>
  <c r="B23" i="40"/>
  <c r="B24" i="40" s="1"/>
  <c r="B25" i="40" s="1"/>
  <c r="B26" i="40" s="1"/>
  <c r="B27" i="40" s="1"/>
  <c r="B28" i="40" s="1"/>
  <c r="B29" i="40" s="1"/>
  <c r="B30" i="40" s="1"/>
  <c r="B31" i="40" s="1"/>
  <c r="B32" i="40" s="1"/>
  <c r="B33" i="40" s="1"/>
  <c r="B34" i="40" s="1"/>
  <c r="B35" i="40" s="1"/>
  <c r="B36" i="40" s="1"/>
  <c r="B37" i="40" s="1"/>
  <c r="B38" i="40" s="1"/>
  <c r="B39" i="40" s="1"/>
  <c r="B40" i="40" s="1"/>
  <c r="B41" i="40" s="1"/>
  <c r="B42" i="40" s="1"/>
  <c r="B43" i="40" s="1"/>
  <c r="B44" i="40" s="1"/>
  <c r="B45" i="40" s="1"/>
  <c r="B46" i="40" s="1"/>
  <c r="B47" i="40" s="1"/>
  <c r="B48" i="40" s="1"/>
  <c r="B49" i="40" s="1"/>
  <c r="B50" i="40" s="1"/>
  <c r="B22" i="39"/>
  <c r="B23" i="39" s="1"/>
  <c r="B24" i="39" s="1"/>
  <c r="B25" i="39" s="1"/>
  <c r="B26" i="39" s="1"/>
  <c r="B27" i="39" s="1"/>
  <c r="B28" i="39" s="1"/>
  <c r="B29" i="39" s="1"/>
  <c r="B30" i="39" s="1"/>
  <c r="B31" i="39" s="1"/>
  <c r="B32" i="39" s="1"/>
  <c r="B33" i="39" s="1"/>
  <c r="B34" i="39" s="1"/>
  <c r="B35" i="39" s="1"/>
  <c r="B36" i="39" s="1"/>
  <c r="B37" i="39" s="1"/>
  <c r="B38" i="39" s="1"/>
  <c r="B39" i="39" s="1"/>
  <c r="B40" i="39" s="1"/>
  <c r="B41" i="39" s="1"/>
  <c r="B42" i="39" s="1"/>
  <c r="B43" i="39" s="1"/>
  <c r="B44" i="39" s="1"/>
  <c r="B45" i="39" s="1"/>
  <c r="B46" i="39" s="1"/>
  <c r="B47" i="39" s="1"/>
  <c r="B48" i="39" s="1"/>
  <c r="B49" i="39" s="1"/>
  <c r="B50" i="39" s="1"/>
  <c r="Q24" i="42" l="1"/>
  <c r="I24" i="42"/>
  <c r="M24" i="42" s="1"/>
  <c r="E24" i="42"/>
  <c r="A24" i="42"/>
  <c r="A23" i="41"/>
  <c r="I23" i="41"/>
  <c r="Q23" i="41"/>
  <c r="E23" i="41"/>
  <c r="M23" i="41" s="1"/>
  <c r="B51" i="40"/>
  <c r="B52" i="40" s="1"/>
  <c r="Q52" i="40" s="1"/>
  <c r="B51" i="39"/>
  <c r="B52" i="39" s="1"/>
  <c r="Q25" i="42" l="1"/>
  <c r="I25" i="42"/>
  <c r="E25" i="42"/>
  <c r="M25" i="42" s="1"/>
  <c r="A25" i="42"/>
  <c r="Q24" i="41"/>
  <c r="I24" i="41"/>
  <c r="E24" i="41"/>
  <c r="A24" i="41"/>
  <c r="M23" i="12"/>
  <c r="M24" i="12"/>
  <c r="M25" i="12"/>
  <c r="M26" i="12"/>
  <c r="M27" i="12"/>
  <c r="M28" i="12"/>
  <c r="M29" i="12"/>
  <c r="M30" i="12"/>
  <c r="M31" i="12"/>
  <c r="M32" i="12"/>
  <c r="I52" i="38"/>
  <c r="F52" i="38"/>
  <c r="C51" i="38"/>
  <c r="C52" i="38" s="1"/>
  <c r="B20" i="38"/>
  <c r="B21" i="38" s="1"/>
  <c r="B22" i="38" s="1"/>
  <c r="A20" i="38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44" i="38" s="1"/>
  <c r="A45" i="38" s="1"/>
  <c r="A46" i="38" s="1"/>
  <c r="A47" i="38" s="1"/>
  <c r="A48" i="38" s="1"/>
  <c r="A49" i="38" s="1"/>
  <c r="A50" i="38" s="1"/>
  <c r="I52" i="37"/>
  <c r="F52" i="37"/>
  <c r="C51" i="37"/>
  <c r="C52" i="37" s="1"/>
  <c r="B18" i="37"/>
  <c r="V23" i="7"/>
  <c r="K18" i="7" s="1"/>
  <c r="V22" i="7"/>
  <c r="K17" i="7" s="1"/>
  <c r="V22" i="36"/>
  <c r="K17" i="36" s="1"/>
  <c r="V23" i="36"/>
  <c r="G18" i="36" s="1"/>
  <c r="O16" i="15"/>
  <c r="N11" i="18"/>
  <c r="N10" i="18"/>
  <c r="N11" i="19"/>
  <c r="N10" i="19"/>
  <c r="N11" i="20"/>
  <c r="N10" i="20"/>
  <c r="N11" i="21"/>
  <c r="N10" i="21"/>
  <c r="N11" i="22"/>
  <c r="N10" i="22"/>
  <c r="N11" i="23"/>
  <c r="N10" i="23"/>
  <c r="N11" i="24"/>
  <c r="N10" i="24"/>
  <c r="N11" i="27"/>
  <c r="N10" i="27"/>
  <c r="N11" i="28"/>
  <c r="N10" i="28"/>
  <c r="N11" i="29"/>
  <c r="N10" i="29"/>
  <c r="N11" i="30"/>
  <c r="N10" i="30"/>
  <c r="N11" i="31"/>
  <c r="N10" i="31"/>
  <c r="N11" i="32"/>
  <c r="N10" i="32"/>
  <c r="N11" i="33"/>
  <c r="N10" i="33"/>
  <c r="N11" i="34"/>
  <c r="N10" i="34"/>
  <c r="N11" i="35"/>
  <c r="N10" i="35"/>
  <c r="N11" i="17"/>
  <c r="N10" i="17"/>
  <c r="N11" i="16"/>
  <c r="N10" i="16"/>
  <c r="N11" i="15"/>
  <c r="N10" i="15"/>
  <c r="C51" i="16"/>
  <c r="C51" i="17"/>
  <c r="C51" i="18"/>
  <c r="C51" i="19"/>
  <c r="C51" i="20"/>
  <c r="C51" i="21"/>
  <c r="C51" i="22"/>
  <c r="C51" i="23"/>
  <c r="C51" i="24"/>
  <c r="C51" i="27"/>
  <c r="C51" i="28"/>
  <c r="C51" i="29"/>
  <c r="C51" i="30"/>
  <c r="C51" i="31"/>
  <c r="C51" i="32"/>
  <c r="C51" i="33"/>
  <c r="C51" i="34"/>
  <c r="C51" i="35"/>
  <c r="C51" i="15"/>
  <c r="S16" i="35"/>
  <c r="Q16" i="35"/>
  <c r="O16" i="35"/>
  <c r="K16" i="35"/>
  <c r="I16" i="35"/>
  <c r="G16" i="35"/>
  <c r="F15" i="35"/>
  <c r="S16" i="34"/>
  <c r="Q16" i="34"/>
  <c r="O16" i="34"/>
  <c r="K16" i="34"/>
  <c r="I16" i="34"/>
  <c r="G16" i="34"/>
  <c r="F15" i="34"/>
  <c r="S16" i="33"/>
  <c r="Q16" i="33"/>
  <c r="O16" i="33"/>
  <c r="K16" i="33"/>
  <c r="I16" i="33"/>
  <c r="G16" i="33"/>
  <c r="F15" i="33"/>
  <c r="S16" i="32"/>
  <c r="Q16" i="32"/>
  <c r="O16" i="32"/>
  <c r="K16" i="32"/>
  <c r="I16" i="32"/>
  <c r="G16" i="32"/>
  <c r="F15" i="32"/>
  <c r="S16" i="31"/>
  <c r="Q16" i="31"/>
  <c r="O16" i="31"/>
  <c r="K16" i="31"/>
  <c r="I16" i="31"/>
  <c r="G16" i="31"/>
  <c r="F15" i="31"/>
  <c r="S16" i="30"/>
  <c r="Q16" i="30"/>
  <c r="O16" i="30"/>
  <c r="K16" i="30"/>
  <c r="I16" i="30"/>
  <c r="G16" i="30"/>
  <c r="F15" i="30"/>
  <c r="S16" i="29"/>
  <c r="Q16" i="29"/>
  <c r="O16" i="29"/>
  <c r="K16" i="29"/>
  <c r="I16" i="29"/>
  <c r="G16" i="29"/>
  <c r="F15" i="29"/>
  <c r="V20" i="6"/>
  <c r="S16" i="28"/>
  <c r="Q16" i="28"/>
  <c r="O16" i="28"/>
  <c r="K16" i="28"/>
  <c r="I16" i="28"/>
  <c r="G16" i="28"/>
  <c r="F15" i="28"/>
  <c r="S16" i="27"/>
  <c r="Q16" i="27"/>
  <c r="O16" i="27"/>
  <c r="K16" i="27"/>
  <c r="I16" i="27"/>
  <c r="G16" i="27"/>
  <c r="F15" i="27"/>
  <c r="S16" i="24"/>
  <c r="Q16" i="24"/>
  <c r="O16" i="24"/>
  <c r="K16" i="24"/>
  <c r="I16" i="24"/>
  <c r="G16" i="24"/>
  <c r="F15" i="24"/>
  <c r="S16" i="23"/>
  <c r="Q16" i="23"/>
  <c r="O16" i="23"/>
  <c r="K16" i="23"/>
  <c r="I16" i="23"/>
  <c r="G16" i="23"/>
  <c r="F15" i="23"/>
  <c r="S16" i="22"/>
  <c r="Q16" i="22"/>
  <c r="O16" i="22"/>
  <c r="K16" i="22"/>
  <c r="I16" i="22"/>
  <c r="G16" i="22"/>
  <c r="F15" i="22"/>
  <c r="S16" i="21"/>
  <c r="Q16" i="21"/>
  <c r="O16" i="21"/>
  <c r="K16" i="21"/>
  <c r="I16" i="21"/>
  <c r="G16" i="21"/>
  <c r="F15" i="21"/>
  <c r="S16" i="20"/>
  <c r="Q16" i="20"/>
  <c r="O16" i="20"/>
  <c r="K16" i="20"/>
  <c r="I16" i="20"/>
  <c r="G16" i="20"/>
  <c r="F15" i="20"/>
  <c r="S16" i="19"/>
  <c r="Q16" i="19"/>
  <c r="O16" i="19"/>
  <c r="K16" i="19"/>
  <c r="I16" i="19"/>
  <c r="G16" i="19"/>
  <c r="F15" i="19"/>
  <c r="S16" i="18"/>
  <c r="Q16" i="18"/>
  <c r="O16" i="18"/>
  <c r="K16" i="18"/>
  <c r="I16" i="18"/>
  <c r="G16" i="18"/>
  <c r="F15" i="18"/>
  <c r="S16" i="17"/>
  <c r="Q16" i="17"/>
  <c r="O16" i="17"/>
  <c r="K16" i="17"/>
  <c r="I16" i="17"/>
  <c r="G16" i="17"/>
  <c r="F15" i="17"/>
  <c r="S16" i="16"/>
  <c r="Q16" i="16"/>
  <c r="O16" i="16"/>
  <c r="K16" i="16"/>
  <c r="I16" i="16"/>
  <c r="G16" i="16"/>
  <c r="F15" i="16"/>
  <c r="S16" i="15"/>
  <c r="Q16" i="15"/>
  <c r="K16" i="15"/>
  <c r="I16" i="15"/>
  <c r="G16" i="15"/>
  <c r="F15" i="15"/>
  <c r="S16" i="6"/>
  <c r="S16" i="36" s="1"/>
  <c r="Q16" i="6"/>
  <c r="Q16" i="36" s="1"/>
  <c r="O16" i="6"/>
  <c r="O16" i="36" s="1"/>
  <c r="K16" i="6"/>
  <c r="K16" i="36" s="1"/>
  <c r="I16" i="6"/>
  <c r="I16" i="36" s="1"/>
  <c r="G16" i="6"/>
  <c r="G16" i="36" s="1"/>
  <c r="F15" i="6"/>
  <c r="F15" i="36" s="1"/>
  <c r="N11" i="6"/>
  <c r="N11" i="36" s="1"/>
  <c r="N10" i="6"/>
  <c r="N10" i="36" s="1"/>
  <c r="E26" i="42" l="1"/>
  <c r="Q26" i="42"/>
  <c r="I26" i="42"/>
  <c r="A26" i="42"/>
  <c r="M24" i="41"/>
  <c r="I25" i="41"/>
  <c r="E25" i="41"/>
  <c r="M25" i="41" s="1"/>
  <c r="A25" i="41"/>
  <c r="Q25" i="41"/>
  <c r="A22" i="7"/>
  <c r="I23" i="7" s="1"/>
  <c r="B23" i="38"/>
  <c r="B24" i="38" s="1"/>
  <c r="B25" i="38" s="1"/>
  <c r="B26" i="38" s="1"/>
  <c r="B27" i="38" s="1"/>
  <c r="B28" i="38" s="1"/>
  <c r="B29" i="38" s="1"/>
  <c r="B30" i="38" s="1"/>
  <c r="B31" i="38" s="1"/>
  <c r="B32" i="38" s="1"/>
  <c r="B33" i="38" s="1"/>
  <c r="B34" i="38" s="1"/>
  <c r="B35" i="38" s="1"/>
  <c r="B36" i="38" s="1"/>
  <c r="B37" i="38" s="1"/>
  <c r="B38" i="38" s="1"/>
  <c r="B39" i="38" s="1"/>
  <c r="B40" i="38" s="1"/>
  <c r="B41" i="38" s="1"/>
  <c r="B42" i="38" s="1"/>
  <c r="B43" i="38" s="1"/>
  <c r="B44" i="38" s="1"/>
  <c r="B45" i="38" s="1"/>
  <c r="B46" i="38" s="1"/>
  <c r="B47" i="38" s="1"/>
  <c r="B48" i="38" s="1"/>
  <c r="B49" i="38" s="1"/>
  <c r="B50" i="38" s="1"/>
  <c r="B20" i="37"/>
  <c r="B21" i="37" s="1"/>
  <c r="B22" i="37" s="1"/>
  <c r="B23" i="37" s="1"/>
  <c r="B24" i="37" s="1"/>
  <c r="B25" i="37" s="1"/>
  <c r="B26" i="37" s="1"/>
  <c r="B27" i="37" s="1"/>
  <c r="B28" i="37" s="1"/>
  <c r="B29" i="37" s="1"/>
  <c r="B30" i="37" s="1"/>
  <c r="B31" i="37" s="1"/>
  <c r="B32" i="37" s="1"/>
  <c r="B33" i="37" s="1"/>
  <c r="B34" i="37" s="1"/>
  <c r="B35" i="37" s="1"/>
  <c r="B36" i="37" s="1"/>
  <c r="B37" i="37" s="1"/>
  <c r="B38" i="37" s="1"/>
  <c r="B39" i="37" s="1"/>
  <c r="B40" i="37" s="1"/>
  <c r="B41" i="37" s="1"/>
  <c r="B42" i="37" s="1"/>
  <c r="B43" i="37" s="1"/>
  <c r="B44" i="37" s="1"/>
  <c r="B45" i="37" s="1"/>
  <c r="B46" i="37" s="1"/>
  <c r="B47" i="37" s="1"/>
  <c r="B48" i="37" s="1"/>
  <c r="B49" i="37" s="1"/>
  <c r="B50" i="37" s="1"/>
  <c r="A20" i="37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I17" i="36"/>
  <c r="G17" i="7"/>
  <c r="A22" i="36"/>
  <c r="I23" i="36" s="1"/>
  <c r="G17" i="36"/>
  <c r="I17" i="7"/>
  <c r="Q23" i="7"/>
  <c r="A23" i="7"/>
  <c r="G18" i="7"/>
  <c r="I18" i="36"/>
  <c r="K18" i="36"/>
  <c r="I18" i="7"/>
  <c r="A20" i="6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V23" i="6"/>
  <c r="V20" i="15"/>
  <c r="M26" i="42" l="1"/>
  <c r="Q27" i="42"/>
  <c r="I27" i="42"/>
  <c r="E27" i="42"/>
  <c r="A27" i="42"/>
  <c r="Q26" i="41"/>
  <c r="A26" i="41"/>
  <c r="M26" i="41"/>
  <c r="I26" i="41"/>
  <c r="E26" i="41"/>
  <c r="B51" i="38"/>
  <c r="B52" i="38" s="1"/>
  <c r="Q52" i="38" s="1"/>
  <c r="B51" i="37"/>
  <c r="Q23" i="36"/>
  <c r="A23" i="36"/>
  <c r="A24" i="36" s="1"/>
  <c r="A24" i="7"/>
  <c r="Q24" i="7"/>
  <c r="I24" i="7"/>
  <c r="B20" i="15"/>
  <c r="A20" i="15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V23" i="15"/>
  <c r="V20" i="16"/>
  <c r="D18" i="6"/>
  <c r="B18" i="6"/>
  <c r="B20" i="6"/>
  <c r="Q22" i="36"/>
  <c r="C51" i="6"/>
  <c r="S16" i="7"/>
  <c r="Q16" i="7"/>
  <c r="O16" i="7"/>
  <c r="K16" i="7"/>
  <c r="I16" i="7"/>
  <c r="G16" i="7"/>
  <c r="F15" i="7"/>
  <c r="N11" i="7"/>
  <c r="N10" i="7"/>
  <c r="E34" i="12"/>
  <c r="E28" i="42" l="1"/>
  <c r="A28" i="42"/>
  <c r="Q28" i="42"/>
  <c r="I28" i="42"/>
  <c r="M28" i="42" s="1"/>
  <c r="M27" i="42"/>
  <c r="E27" i="41"/>
  <c r="M27" i="41" s="1"/>
  <c r="Q27" i="41"/>
  <c r="I27" i="41"/>
  <c r="A27" i="41"/>
  <c r="B52" i="37"/>
  <c r="Q52" i="37" s="1"/>
  <c r="C52" i="6"/>
  <c r="C52" i="15" s="1"/>
  <c r="C52" i="16" s="1"/>
  <c r="C52" i="17" s="1"/>
  <c r="C52" i="18" s="1"/>
  <c r="C52" i="19" s="1"/>
  <c r="C52" i="20" s="1"/>
  <c r="C52" i="21" s="1"/>
  <c r="C52" i="22" s="1"/>
  <c r="C52" i="23" s="1"/>
  <c r="C52" i="24" s="1"/>
  <c r="C52" i="27" s="1"/>
  <c r="C52" i="28" s="1"/>
  <c r="C52" i="29" s="1"/>
  <c r="C52" i="30" s="1"/>
  <c r="C52" i="31" s="1"/>
  <c r="C52" i="32" s="1"/>
  <c r="C52" i="33" s="1"/>
  <c r="C52" i="34" s="1"/>
  <c r="C52" i="35" s="1"/>
  <c r="I22" i="36"/>
  <c r="I24" i="36"/>
  <c r="Q24" i="36"/>
  <c r="A25" i="7"/>
  <c r="I25" i="7"/>
  <c r="Q25" i="7"/>
  <c r="Q25" i="36"/>
  <c r="A25" i="36"/>
  <c r="I25" i="36"/>
  <c r="B21" i="6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18" i="16"/>
  <c r="B20" i="16"/>
  <c r="A20" i="16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B21" i="15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D18" i="16"/>
  <c r="I52" i="6"/>
  <c r="I52" i="15" s="1"/>
  <c r="I52" i="16" s="1"/>
  <c r="I52" i="17" s="1"/>
  <c r="I52" i="18" s="1"/>
  <c r="I52" i="19" s="1"/>
  <c r="I52" i="20" s="1"/>
  <c r="I52" i="21" s="1"/>
  <c r="I52" i="22" s="1"/>
  <c r="I52" i="23" s="1"/>
  <c r="I52" i="24" s="1"/>
  <c r="I52" i="27" s="1"/>
  <c r="I52" i="28" s="1"/>
  <c r="I52" i="29" s="1"/>
  <c r="I52" i="30" s="1"/>
  <c r="I52" i="31" s="1"/>
  <c r="I52" i="32" s="1"/>
  <c r="I52" i="33" s="1"/>
  <c r="I52" i="34" s="1"/>
  <c r="I52" i="35" s="1"/>
  <c r="V23" i="16"/>
  <c r="V20" i="17"/>
  <c r="I22" i="7"/>
  <c r="Q22" i="7"/>
  <c r="Q34" i="12"/>
  <c r="M37" i="12" s="1"/>
  <c r="I34" i="12"/>
  <c r="E36" i="12"/>
  <c r="M22" i="12"/>
  <c r="M34" i="12" s="1"/>
  <c r="Q29" i="42" l="1"/>
  <c r="I29" i="42"/>
  <c r="E29" i="42"/>
  <c r="M29" i="42" s="1"/>
  <c r="A29" i="42"/>
  <c r="I28" i="41"/>
  <c r="Q28" i="41"/>
  <c r="A28" i="41"/>
  <c r="E28" i="41"/>
  <c r="M28" i="41" s="1"/>
  <c r="B51" i="6"/>
  <c r="E22" i="36" s="1"/>
  <c r="M22" i="36" s="1"/>
  <c r="A26" i="7"/>
  <c r="I26" i="7"/>
  <c r="Q26" i="7"/>
  <c r="I26" i="36"/>
  <c r="A26" i="36"/>
  <c r="Q26" i="36"/>
  <c r="A20" i="17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B20" i="17"/>
  <c r="B21" i="16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5"/>
  <c r="B52" i="6"/>
  <c r="V23" i="17"/>
  <c r="V20" i="18"/>
  <c r="D18" i="17"/>
  <c r="B18" i="17"/>
  <c r="F52" i="6"/>
  <c r="F52" i="15" s="1"/>
  <c r="F52" i="16" s="1"/>
  <c r="F52" i="17" s="1"/>
  <c r="F52" i="18" s="1"/>
  <c r="F52" i="19" s="1"/>
  <c r="F52" i="20" s="1"/>
  <c r="F52" i="21" s="1"/>
  <c r="F52" i="22" s="1"/>
  <c r="F52" i="23" s="1"/>
  <c r="F52" i="24" s="1"/>
  <c r="F52" i="27" s="1"/>
  <c r="F52" i="28" s="1"/>
  <c r="F52" i="29" s="1"/>
  <c r="F52" i="30" s="1"/>
  <c r="F52" i="31" s="1"/>
  <c r="F52" i="32" s="1"/>
  <c r="F52" i="33" s="1"/>
  <c r="F52" i="34" s="1"/>
  <c r="F52" i="35" s="1"/>
  <c r="M30" i="42" l="1"/>
  <c r="I30" i="42"/>
  <c r="E30" i="42"/>
  <c r="A30" i="42"/>
  <c r="Q30" i="42"/>
  <c r="E29" i="41"/>
  <c r="M29" i="41" s="1"/>
  <c r="I29" i="41"/>
  <c r="A29" i="41"/>
  <c r="Q29" i="41"/>
  <c r="B51" i="16"/>
  <c r="E23" i="7"/>
  <c r="M23" i="7" s="1"/>
  <c r="E23" i="36"/>
  <c r="M23" i="36" s="1"/>
  <c r="A27" i="7"/>
  <c r="Q27" i="7"/>
  <c r="I27" i="7"/>
  <c r="I27" i="36"/>
  <c r="Q27" i="36"/>
  <c r="A27" i="36"/>
  <c r="B20" i="18"/>
  <c r="A20" i="18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Q52" i="6"/>
  <c r="B52" i="15"/>
  <c r="B52" i="16" s="1"/>
  <c r="B21" i="17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E22" i="7"/>
  <c r="M22" i="7" s="1"/>
  <c r="V20" i="19"/>
  <c r="V23" i="18"/>
  <c r="B18" i="18"/>
  <c r="D18" i="18"/>
  <c r="I31" i="42" l="1"/>
  <c r="A31" i="42"/>
  <c r="Q31" i="42"/>
  <c r="M31" i="42"/>
  <c r="E31" i="42"/>
  <c r="Q30" i="41"/>
  <c r="A30" i="41"/>
  <c r="I30" i="41"/>
  <c r="E30" i="41"/>
  <c r="M30" i="41"/>
  <c r="E25" i="36"/>
  <c r="M25" i="36" s="1"/>
  <c r="E25" i="7"/>
  <c r="M25" i="7" s="1"/>
  <c r="E24" i="7"/>
  <c r="M24" i="7" s="1"/>
  <c r="E24" i="36"/>
  <c r="M24" i="36" s="1"/>
  <c r="B52" i="17"/>
  <c r="Q52" i="17" s="1"/>
  <c r="A28" i="7"/>
  <c r="Q28" i="7"/>
  <c r="I28" i="7"/>
  <c r="Q28" i="36"/>
  <c r="A28" i="36"/>
  <c r="I28" i="36"/>
  <c r="B20" i="19"/>
  <c r="A20" i="19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B21" i="18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Q52" i="16"/>
  <c r="V23" i="19"/>
  <c r="V20" i="20"/>
  <c r="D18" i="19"/>
  <c r="B18" i="19"/>
  <c r="Q32" i="42" l="1"/>
  <c r="M32" i="42"/>
  <c r="I32" i="42"/>
  <c r="E32" i="42"/>
  <c r="A32" i="42"/>
  <c r="M31" i="41"/>
  <c r="I31" i="41"/>
  <c r="E31" i="41"/>
  <c r="A31" i="41"/>
  <c r="Q31" i="41"/>
  <c r="A29" i="7"/>
  <c r="I29" i="7"/>
  <c r="Q29" i="7"/>
  <c r="Q29" i="36"/>
  <c r="A29" i="36"/>
  <c r="I29" i="36"/>
  <c r="B51" i="18"/>
  <c r="B20" i="20"/>
  <c r="A20" i="20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B21" i="19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V23" i="20"/>
  <c r="V20" i="21"/>
  <c r="B18" i="20"/>
  <c r="D18" i="20"/>
  <c r="A33" i="42" l="1"/>
  <c r="Q33" i="42"/>
  <c r="M33" i="42"/>
  <c r="I33" i="42"/>
  <c r="E33" i="42"/>
  <c r="A32" i="41"/>
  <c r="M32" i="41"/>
  <c r="E32" i="41"/>
  <c r="Q32" i="41"/>
  <c r="I32" i="41"/>
  <c r="E26" i="7"/>
  <c r="M26" i="7" s="1"/>
  <c r="E26" i="36"/>
  <c r="M26" i="36" s="1"/>
  <c r="A30" i="7"/>
  <c r="I30" i="7"/>
  <c r="Q30" i="7"/>
  <c r="I30" i="36"/>
  <c r="A30" i="36"/>
  <c r="Q30" i="36"/>
  <c r="A20" i="2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B20" i="21"/>
  <c r="B21" i="20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1" i="19"/>
  <c r="B52" i="18"/>
  <c r="V23" i="21"/>
  <c r="V20" i="22"/>
  <c r="D18" i="21"/>
  <c r="B18" i="21"/>
  <c r="B18" i="15"/>
  <c r="D18" i="15"/>
  <c r="Q34" i="42" l="1"/>
  <c r="M34" i="42"/>
  <c r="I34" i="42"/>
  <c r="E34" i="42"/>
  <c r="A34" i="42"/>
  <c r="Q33" i="41"/>
  <c r="Q35" i="41" s="1"/>
  <c r="M33" i="41"/>
  <c r="M35" i="41" s="1"/>
  <c r="I33" i="41"/>
  <c r="I35" i="41" s="1"/>
  <c r="E33" i="41"/>
  <c r="E35" i="41" s="1"/>
  <c r="E37" i="41" s="1"/>
  <c r="A33" i="41"/>
  <c r="E27" i="7"/>
  <c r="M27" i="7" s="1"/>
  <c r="E27" i="36"/>
  <c r="M27" i="36" s="1"/>
  <c r="B51" i="20"/>
  <c r="A31" i="7"/>
  <c r="I31" i="7"/>
  <c r="Q31" i="7"/>
  <c r="I31" i="36"/>
  <c r="Q31" i="36"/>
  <c r="A31" i="36"/>
  <c r="B20" i="22"/>
  <c r="A20" i="22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B21" i="2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19"/>
  <c r="Q52" i="18"/>
  <c r="V20" i="23"/>
  <c r="V23" i="22"/>
  <c r="B18" i="22"/>
  <c r="D18" i="22"/>
  <c r="I35" i="42" l="1"/>
  <c r="E35" i="42"/>
  <c r="A35" i="42"/>
  <c r="Q35" i="42"/>
  <c r="M35" i="42"/>
  <c r="M38" i="41"/>
  <c r="V38" i="41" s="1"/>
  <c r="A32" i="7"/>
  <c r="Q32" i="7"/>
  <c r="I32" i="7"/>
  <c r="E28" i="7"/>
  <c r="M28" i="7" s="1"/>
  <c r="E28" i="36"/>
  <c r="M28" i="36" s="1"/>
  <c r="Q32" i="36"/>
  <c r="A32" i="36"/>
  <c r="I32" i="36"/>
  <c r="B51" i="21"/>
  <c r="A20" i="23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B20" i="23"/>
  <c r="B21" i="22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Q52" i="19"/>
  <c r="V23" i="23"/>
  <c r="V20" i="24"/>
  <c r="B18" i="23"/>
  <c r="D18" i="23"/>
  <c r="E36" i="42" l="1"/>
  <c r="A36" i="42"/>
  <c r="Q36" i="42"/>
  <c r="M36" i="42"/>
  <c r="I36" i="42"/>
  <c r="E29" i="7"/>
  <c r="M29" i="7" s="1"/>
  <c r="E29" i="36"/>
  <c r="M29" i="36" s="1"/>
  <c r="A33" i="7"/>
  <c r="I33" i="7"/>
  <c r="Q33" i="7"/>
  <c r="Q33" i="36"/>
  <c r="Q35" i="36" s="1"/>
  <c r="A33" i="36"/>
  <c r="I33" i="36"/>
  <c r="I35" i="36" s="1"/>
  <c r="B21" i="23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20" i="24"/>
  <c r="A20" i="24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B51" i="22"/>
  <c r="B52" i="20"/>
  <c r="Q52" i="20" s="1"/>
  <c r="V23" i="24"/>
  <c r="V20" i="27"/>
  <c r="D18" i="24"/>
  <c r="B18" i="24"/>
  <c r="Q37" i="42" l="1"/>
  <c r="M37" i="42"/>
  <c r="I37" i="42"/>
  <c r="E37" i="42"/>
  <c r="A37" i="42"/>
  <c r="A34" i="7"/>
  <c r="I34" i="7"/>
  <c r="Q34" i="7"/>
  <c r="E30" i="7"/>
  <c r="M30" i="7" s="1"/>
  <c r="E30" i="36"/>
  <c r="M30" i="36" s="1"/>
  <c r="B21" i="24"/>
  <c r="B22" i="24" s="1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3"/>
  <c r="A20" i="27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B20" i="27"/>
  <c r="B52" i="21"/>
  <c r="B52" i="22" s="1"/>
  <c r="V23" i="27"/>
  <c r="V20" i="28"/>
  <c r="B18" i="27"/>
  <c r="D18" i="27"/>
  <c r="A38" i="42" l="1"/>
  <c r="Q38" i="42"/>
  <c r="M38" i="42"/>
  <c r="I38" i="42"/>
  <c r="E38" i="42"/>
  <c r="E31" i="36"/>
  <c r="M31" i="36" s="1"/>
  <c r="E31" i="7"/>
  <c r="M31" i="7" s="1"/>
  <c r="B51" i="24"/>
  <c r="A35" i="7"/>
  <c r="Q35" i="7"/>
  <c r="I35" i="7"/>
  <c r="A20" i="28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B20" i="28"/>
  <c r="B21" i="27"/>
  <c r="B22" i="27" s="1"/>
  <c r="B23" i="27" s="1"/>
  <c r="B24" i="27" s="1"/>
  <c r="B25" i="27" s="1"/>
  <c r="B26" i="27" s="1"/>
  <c r="B27" i="27" s="1"/>
  <c r="B28" i="27" s="1"/>
  <c r="B29" i="27" s="1"/>
  <c r="B30" i="27" s="1"/>
  <c r="B31" i="27" s="1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Q52" i="22"/>
  <c r="B52" i="23"/>
  <c r="Q52" i="21"/>
  <c r="V20" i="29"/>
  <c r="V23" i="28"/>
  <c r="D18" i="28"/>
  <c r="B18" i="28"/>
  <c r="Q39" i="42" l="1"/>
  <c r="M39" i="42"/>
  <c r="I39" i="42"/>
  <c r="E39" i="42"/>
  <c r="A39" i="42"/>
  <c r="E32" i="36"/>
  <c r="M32" i="36" s="1"/>
  <c r="E32" i="7"/>
  <c r="M32" i="7" s="1"/>
  <c r="B51" i="27"/>
  <c r="A36" i="7"/>
  <c r="Q36" i="7"/>
  <c r="I36" i="7"/>
  <c r="B21" i="28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20" i="29"/>
  <c r="A20" i="29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B52" i="24"/>
  <c r="Q52" i="23"/>
  <c r="D18" i="29"/>
  <c r="V20" i="30"/>
  <c r="V23" i="29"/>
  <c r="B18" i="29"/>
  <c r="E40" i="42" l="1"/>
  <c r="A40" i="42"/>
  <c r="M40" i="42"/>
  <c r="I40" i="42"/>
  <c r="Q40" i="42"/>
  <c r="B52" i="27"/>
  <c r="Q52" i="27" s="1"/>
  <c r="E33" i="7"/>
  <c r="M33" i="7" s="1"/>
  <c r="E33" i="36"/>
  <c r="M33" i="36" s="1"/>
  <c r="A37" i="7"/>
  <c r="I37" i="7"/>
  <c r="Q37" i="7"/>
  <c r="A20" i="30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B20" i="30"/>
  <c r="B21" i="29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8"/>
  <c r="E35" i="36"/>
  <c r="E37" i="36" s="1"/>
  <c r="V20" i="31"/>
  <c r="D18" i="30"/>
  <c r="B18" i="30"/>
  <c r="V23" i="30"/>
  <c r="A41" i="42" l="1"/>
  <c r="Q41" i="42"/>
  <c r="Q43" i="42" s="1"/>
  <c r="M46" i="42" s="1"/>
  <c r="V46" i="42" s="1"/>
  <c r="M41" i="42"/>
  <c r="M43" i="42" s="1"/>
  <c r="I41" i="42"/>
  <c r="I43" i="42" s="1"/>
  <c r="E41" i="42"/>
  <c r="E43" i="42" s="1"/>
  <c r="E45" i="42" s="1"/>
  <c r="B52" i="28"/>
  <c r="E34" i="7"/>
  <c r="M34" i="7" s="1"/>
  <c r="B51" i="29"/>
  <c r="A38" i="7"/>
  <c r="I38" i="7"/>
  <c r="Q38" i="7"/>
  <c r="B21" i="30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2" i="30" s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0" i="30" s="1"/>
  <c r="B20" i="31"/>
  <c r="A20" i="3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M35" i="36"/>
  <c r="M38" i="36" s="1"/>
  <c r="V38" i="36" s="1"/>
  <c r="V23" i="31"/>
  <c r="V20" i="32"/>
  <c r="B18" i="31"/>
  <c r="D18" i="31"/>
  <c r="B52" i="29" l="1"/>
  <c r="Q52" i="29" s="1"/>
  <c r="E35" i="7"/>
  <c r="M35" i="7" s="1"/>
  <c r="A39" i="7"/>
  <c r="I39" i="7"/>
  <c r="Q39" i="7"/>
  <c r="B51" i="30"/>
  <c r="B21" i="3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E37" i="7" s="1"/>
  <c r="M37" i="7" s="1"/>
  <c r="B20" i="32"/>
  <c r="A20" i="32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Q52" i="28"/>
  <c r="B18" i="32"/>
  <c r="V20" i="33"/>
  <c r="V23" i="32"/>
  <c r="D18" i="32"/>
  <c r="B52" i="30" l="1"/>
  <c r="Q52" i="30" s="1"/>
  <c r="E36" i="7"/>
  <c r="M36" i="7" s="1"/>
  <c r="B52" i="31"/>
  <c r="A40" i="7"/>
  <c r="Q40" i="7"/>
  <c r="I40" i="7"/>
  <c r="B21" i="32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20" i="33"/>
  <c r="A20" i="33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Q52" i="31"/>
  <c r="B18" i="33"/>
  <c r="V20" i="34"/>
  <c r="V23" i="33"/>
  <c r="D18" i="33"/>
  <c r="A41" i="7" l="1"/>
  <c r="Q41" i="7"/>
  <c r="Q43" i="7" s="1"/>
  <c r="I41" i="7"/>
  <c r="I43" i="7" s="1"/>
  <c r="A20" i="34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B20" i="34"/>
  <c r="B51" i="32"/>
  <c r="B21" i="33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V20" i="35"/>
  <c r="V23" i="34"/>
  <c r="B18" i="34"/>
  <c r="D18" i="34"/>
  <c r="B52" i="32" l="1"/>
  <c r="Q52" i="32" s="1"/>
  <c r="E38" i="7"/>
  <c r="M38" i="7" s="1"/>
  <c r="B51" i="33"/>
  <c r="B20" i="35"/>
  <c r="A20" i="35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B21" i="34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V23" i="35"/>
  <c r="B18" i="35"/>
  <c r="D18" i="35"/>
  <c r="B52" i="33" l="1"/>
  <c r="Q52" i="33" s="1"/>
  <c r="E39" i="7"/>
  <c r="M39" i="7" s="1"/>
  <c r="B51" i="34"/>
  <c r="B21" i="35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2" i="34" l="1"/>
  <c r="Q52" i="34" s="1"/>
  <c r="E40" i="7"/>
  <c r="M40" i="7" s="1"/>
  <c r="B51" i="35"/>
  <c r="B52" i="35" l="1"/>
  <c r="Q52" i="35" s="1"/>
  <c r="E41" i="7"/>
  <c r="M41" i="7" s="1"/>
  <c r="M43" i="7" s="1"/>
  <c r="M46" i="7" s="1"/>
  <c r="V46" i="7" s="1"/>
  <c r="E43" i="7" l="1"/>
  <c r="E45" i="7" s="1"/>
  <c r="Q52" i="15"/>
  <c r="Q52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0" authorId="0" shapeId="0" xr:uid="{ECF6D7C0-BD04-4009-B4B2-2C54F2BB66A0}">
      <text>
        <r>
          <rPr>
            <sz val="9"/>
            <color indexed="81"/>
            <rFont val="MS P ゴシック"/>
            <family val="3"/>
            <charset val="128"/>
          </rPr>
          <t>着手日前の現場閉所計画は－とすること</t>
        </r>
      </text>
    </comment>
    <comment ref="F31" authorId="0" shapeId="0" xr:uid="{6527658D-152B-4A82-B29D-7628CEED7F4E}">
      <text>
        <r>
          <rPr>
            <sz val="9"/>
            <color indexed="81"/>
            <rFont val="MS P ゴシック"/>
            <family val="3"/>
            <charset val="128"/>
          </rPr>
          <t>夏季休暇、年末年始休暇の現場閉所計画は〇とすること
空白や斜線だと、現場を行うものとみなされます。夏季休暇等は原則、閉所するものとして設定してください。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0" authorId="0" shapeId="0" xr:uid="{80BF27B6-8303-4CB7-AA3A-887698DE081D}">
      <text>
        <r>
          <rPr>
            <sz val="9"/>
            <color indexed="81"/>
            <rFont val="MS P ゴシック"/>
            <family val="3"/>
            <charset val="128"/>
          </rPr>
          <t>夏季休暇、年末年始休暇の現場閉所計画は〇とすること
空白や斜線だと、現場を行うものとみなされます。夏季休暇等は原則、閉所するものとして設定してください。</t>
        </r>
      </text>
    </comment>
  </commentList>
</comments>
</file>

<file path=xl/sharedStrings.xml><?xml version="1.0" encoding="utf-8"?>
<sst xmlns="http://schemas.openxmlformats.org/spreadsheetml/2006/main" count="1540" uniqueCount="93">
  <si>
    <t>日</t>
    <rPh sb="0" eb="1">
      <t>ヒ</t>
    </rPh>
    <phoneticPr fontId="2"/>
  </si>
  <si>
    <t>曜日</t>
    <rPh sb="0" eb="2">
      <t>ヨウビ</t>
    </rPh>
    <phoneticPr fontId="2"/>
  </si>
  <si>
    <t>現場閉所計画</t>
    <rPh sb="0" eb="2">
      <t>ゲンバ</t>
    </rPh>
    <rPh sb="2" eb="4">
      <t>ヘイショ</t>
    </rPh>
    <rPh sb="4" eb="6">
      <t>ケイカク</t>
    </rPh>
    <phoneticPr fontId="2"/>
  </si>
  <si>
    <t>現場閉所実績</t>
    <rPh sb="0" eb="2">
      <t>ゲンバ</t>
    </rPh>
    <rPh sb="2" eb="4">
      <t>ヘイショ</t>
    </rPh>
    <rPh sb="4" eb="6">
      <t>ジッセキ</t>
    </rPh>
    <phoneticPr fontId="2"/>
  </si>
  <si>
    <t>備考</t>
    <rPh sb="0" eb="2">
      <t>ビコウ</t>
    </rPh>
    <phoneticPr fontId="2"/>
  </si>
  <si>
    <t>小計</t>
    <rPh sb="0" eb="1">
      <t>ショウ</t>
    </rPh>
    <rPh sb="1" eb="2">
      <t>ケイ</t>
    </rPh>
    <phoneticPr fontId="2"/>
  </si>
  <si>
    <t>累計</t>
    <rPh sb="0" eb="2">
      <t>ルイケイ</t>
    </rPh>
    <phoneticPr fontId="2"/>
  </si>
  <si>
    <t>対象外期間</t>
    <rPh sb="0" eb="2">
      <t>タイショウ</t>
    </rPh>
    <rPh sb="2" eb="3">
      <t>ガイ</t>
    </rPh>
    <rPh sb="3" eb="5">
      <t>キカン</t>
    </rPh>
    <phoneticPr fontId="2"/>
  </si>
  <si>
    <t>合計</t>
    <rPh sb="0" eb="2">
      <t>ゴウケイ</t>
    </rPh>
    <phoneticPr fontId="2"/>
  </si>
  <si>
    <t>現場閉所日数</t>
    <rPh sb="0" eb="2">
      <t>ゲンバ</t>
    </rPh>
    <rPh sb="2" eb="4">
      <t>ヘイショ</t>
    </rPh>
    <rPh sb="4" eb="6">
      <t>ニッスウ</t>
    </rPh>
    <phoneticPr fontId="2"/>
  </si>
  <si>
    <t>総日数</t>
    <rPh sb="0" eb="1">
      <t>ソウ</t>
    </rPh>
    <rPh sb="1" eb="3">
      <t>ニッスウ</t>
    </rPh>
    <phoneticPr fontId="2"/>
  </si>
  <si>
    <t>年　月</t>
    <rPh sb="0" eb="1">
      <t>ネン</t>
    </rPh>
    <rPh sb="2" eb="3">
      <t>ガツ</t>
    </rPh>
    <phoneticPr fontId="2"/>
  </si>
  <si>
    <t>工事完成日</t>
    <rPh sb="0" eb="2">
      <t>コウジ</t>
    </rPh>
    <rPh sb="2" eb="4">
      <t>カンセイ</t>
    </rPh>
    <rPh sb="4" eb="5">
      <t>ビ</t>
    </rPh>
    <phoneticPr fontId="2"/>
  </si>
  <si>
    <t>現場閉所報告書</t>
    <rPh sb="0" eb="2">
      <t>ゲンバ</t>
    </rPh>
    <rPh sb="2" eb="4">
      <t>ヘイショ</t>
    </rPh>
    <rPh sb="4" eb="7">
      <t>ホウコクショ</t>
    </rPh>
    <phoneticPr fontId="2"/>
  </si>
  <si>
    <t>（注）対象外期間とは、年末年始６日、夏季休暇３日、工場製作のみを実施している期間、工事全体を一時中止している期間のほか、発注者が対象外としている内容に該当する期間をいう。</t>
    <rPh sb="1" eb="2">
      <t>チュウ</t>
    </rPh>
    <rPh sb="3" eb="6">
      <t>タイショウガイ</t>
    </rPh>
    <rPh sb="6" eb="8">
      <t>キカン</t>
    </rPh>
    <rPh sb="16" eb="17">
      <t>ニチ</t>
    </rPh>
    <phoneticPr fontId="2"/>
  </si>
  <si>
    <t>総日数のうち
対象外期間</t>
    <rPh sb="0" eb="1">
      <t>ソウ</t>
    </rPh>
    <rPh sb="1" eb="3">
      <t>ニッスウ</t>
    </rPh>
    <rPh sb="7" eb="9">
      <t>タイショウ</t>
    </rPh>
    <rPh sb="9" eb="10">
      <t>ガイ</t>
    </rPh>
    <rPh sb="10" eb="12">
      <t>キカン</t>
    </rPh>
    <phoneticPr fontId="2"/>
  </si>
  <si>
    <t>総日数のうち
対象期間</t>
    <rPh sb="0" eb="1">
      <t>ソウ</t>
    </rPh>
    <rPh sb="1" eb="3">
      <t>ニッスウ</t>
    </rPh>
    <rPh sb="7" eb="9">
      <t>タイショウ</t>
    </rPh>
    <rPh sb="9" eb="11">
      <t>キカン</t>
    </rPh>
    <phoneticPr fontId="2"/>
  </si>
  <si>
    <t>現場閉所（計画・実績）書</t>
    <rPh sb="0" eb="2">
      <t>ゲンバ</t>
    </rPh>
    <rPh sb="2" eb="4">
      <t>ヘイショ</t>
    </rPh>
    <rPh sb="5" eb="7">
      <t>ケイカク</t>
    </rPh>
    <rPh sb="8" eb="10">
      <t>ジッセキ</t>
    </rPh>
    <rPh sb="11" eb="12">
      <t>ショ</t>
    </rPh>
    <phoneticPr fontId="2"/>
  </si>
  <si>
    <t>様</t>
    <rPh sb="0" eb="1">
      <t>サマ</t>
    </rPh>
    <phoneticPr fontId="2"/>
  </si>
  <si>
    <t>28.5%以上
（８/28日）</t>
    <rPh sb="5" eb="7">
      <t>イジョウ</t>
    </rPh>
    <rPh sb="13" eb="14">
      <t>ニチ</t>
    </rPh>
    <phoneticPr fontId="2"/>
  </si>
  <si>
    <t>:</t>
    <phoneticPr fontId="2"/>
  </si>
  <si>
    <t xml:space="preserve">工事名称 </t>
    <rPh sb="0" eb="1">
      <t>コウ</t>
    </rPh>
    <rPh sb="1" eb="2">
      <t>コト</t>
    </rPh>
    <rPh sb="2" eb="3">
      <t>メイ</t>
    </rPh>
    <rPh sb="3" eb="4">
      <t>ショウ</t>
    </rPh>
    <phoneticPr fontId="2"/>
  </si>
  <si>
    <t>工事期間</t>
    <rPh sb="0" eb="1">
      <t>コウ</t>
    </rPh>
    <rPh sb="1" eb="2">
      <t>コト</t>
    </rPh>
    <rPh sb="2" eb="3">
      <t>キ</t>
    </rPh>
    <rPh sb="3" eb="4">
      <t>アイダ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</si>
  <si>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</si>
  <si>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</si>
  <si>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</si>
  <si>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～</t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</si>
  <si>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</si>
  <si>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４週８休以上</t>
    <rPh sb="1" eb="2">
      <t>シュウ</t>
    </rPh>
    <rPh sb="3" eb="4">
      <t>キュウ</t>
    </rPh>
    <rPh sb="4" eb="6">
      <t>イジョウ</t>
    </rPh>
    <phoneticPr fontId="2"/>
  </si>
  <si>
    <t>受注者</t>
    <phoneticPr fontId="2"/>
  </si>
  <si>
    <t>現場代理人</t>
    <rPh sb="0" eb="2">
      <t>ゲンバ</t>
    </rPh>
    <rPh sb="2" eb="5">
      <t>ダイリニン</t>
    </rPh>
    <phoneticPr fontId="2"/>
  </si>
  <si>
    <t>令和</t>
    <rPh sb="0" eb="2">
      <t>レイワ</t>
    </rPh>
    <phoneticPr fontId="2"/>
  </si>
  <si>
    <t>令和</t>
    <phoneticPr fontId="2"/>
  </si>
  <si>
    <t>令和</t>
    <phoneticPr fontId="2"/>
  </si>
  <si>
    <t>主任監督員</t>
    <rPh sb="0" eb="2">
      <t>シュニン</t>
    </rPh>
    <rPh sb="2" eb="5">
      <t>カントクイン</t>
    </rPh>
    <phoneticPr fontId="2"/>
  </si>
  <si>
    <t>監督員</t>
    <rPh sb="0" eb="3">
      <t>カントクイン</t>
    </rPh>
    <phoneticPr fontId="2"/>
  </si>
  <si>
    <t>　　　　監　督　員</t>
    <rPh sb="4" eb="5">
      <t>カン</t>
    </rPh>
    <rPh sb="6" eb="7">
      <t>トク</t>
    </rPh>
    <rPh sb="8" eb="9">
      <t>イン</t>
    </rPh>
    <phoneticPr fontId="2"/>
  </si>
  <si>
    <t>〇〇工事</t>
    <rPh sb="2" eb="4">
      <t>コウジ</t>
    </rPh>
    <phoneticPr fontId="2"/>
  </si>
  <si>
    <t>～</t>
    <phoneticPr fontId="2"/>
  </si>
  <si>
    <t>記入例</t>
    <rPh sb="0" eb="2">
      <t>キニュウ</t>
    </rPh>
    <rPh sb="2" eb="3">
      <t>レイ</t>
    </rPh>
    <phoneticPr fontId="2"/>
  </si>
  <si>
    <t>（様式２）</t>
    <rPh sb="1" eb="3">
      <t>ヨウシキ</t>
    </rPh>
    <phoneticPr fontId="2"/>
  </si>
  <si>
    <t>(様式１)</t>
    <rPh sb="1" eb="3">
      <t>ヨウシキ</t>
    </rPh>
    <phoneticPr fontId="2"/>
  </si>
  <si>
    <t>(注)現場閉所実績書については翌月５日までに監督員へ提出すること。</t>
    <rPh sb="1" eb="2">
      <t>チュウ</t>
    </rPh>
    <rPh sb="9" eb="10">
      <t>ショ</t>
    </rPh>
    <rPh sb="18" eb="19">
      <t>ニチ</t>
    </rPh>
    <phoneticPr fontId="2"/>
  </si>
  <si>
    <t>（注）備考には工事着手日、工事完成日、対象外期間の内容等を記入。</t>
    <rPh sb="7" eb="9">
      <t>コウジ</t>
    </rPh>
    <rPh sb="9" eb="11">
      <t>チャクシュ</t>
    </rPh>
    <phoneticPr fontId="2"/>
  </si>
  <si>
    <t>工事着手日</t>
    <rPh sb="0" eb="2">
      <t>コウジ</t>
    </rPh>
    <rPh sb="2" eb="4">
      <t>チャクシュ</t>
    </rPh>
    <rPh sb="4" eb="5">
      <t>ヒ</t>
    </rPh>
    <phoneticPr fontId="2"/>
  </si>
  <si>
    <t>令和6年5月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</si>
  <si>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令和6年6月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</si>
  <si>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令和6年7月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</si>
  <si>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令和6年8月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</si>
  <si>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令和6年9月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</si>
  <si>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令和6年10月</t>
    <rPh sb="0" eb="1">
      <t>レイ</t>
    </rPh>
    <rPh sb="1" eb="2">
      <t>ワ</t>
    </rPh>
    <rPh sb="3" eb="4">
      <t>ネン</t>
    </rPh>
    <rPh sb="6" eb="7">
      <t>ツキ</t>
    </rPh>
    <phoneticPr fontId="2"/>
  </si>
  <si>
    <t>令和6年11月</t>
    <rPh sb="0" eb="1">
      <t>レイ</t>
    </rPh>
    <rPh sb="1" eb="2">
      <t>ワ</t>
    </rPh>
    <rPh sb="3" eb="4">
      <t>ネン</t>
    </rPh>
    <rPh sb="6" eb="7">
      <t>ツキ</t>
    </rPh>
    <phoneticPr fontId="2"/>
  </si>
  <si>
    <t>令和6年12月</t>
    <rPh sb="0" eb="1">
      <t>レイ</t>
    </rPh>
    <rPh sb="1" eb="2">
      <t>ワ</t>
    </rPh>
    <rPh sb="3" eb="4">
      <t>ネン</t>
    </rPh>
    <rPh sb="6" eb="7">
      <t>ツキ</t>
    </rPh>
    <phoneticPr fontId="2"/>
  </si>
  <si>
    <t>令和7年1月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</si>
  <si>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令和7年2月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</si>
  <si>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令和7年3月</t>
    <rPh sb="0" eb="1">
      <t>レイ</t>
    </rPh>
    <rPh sb="1" eb="2">
      <t>カズ</t>
    </rPh>
    <rPh sb="3" eb="4">
      <t>ネン</t>
    </rPh>
    <rPh sb="5" eb="6">
      <t>ツキ</t>
    </rPh>
    <phoneticPr fontId="2"/>
  </si>
  <si>
    <t>現場閉所率：</t>
    <rPh sb="0" eb="5">
      <t>ゲンバヘイショリツ</t>
    </rPh>
    <phoneticPr fontId="2"/>
  </si>
  <si>
    <t>受注者</t>
    <rPh sb="0" eb="3">
      <t>ジュチュウシャ</t>
    </rPh>
    <phoneticPr fontId="2"/>
  </si>
  <si>
    <t>現場代理人</t>
    <rPh sb="0" eb="5">
      <t>ゲンバダイリニン</t>
    </rPh>
    <phoneticPr fontId="2"/>
  </si>
  <si>
    <t>堺　太郎</t>
    <rPh sb="0" eb="1">
      <t>サカイ</t>
    </rPh>
    <rPh sb="2" eb="4">
      <t>タロウ</t>
    </rPh>
    <phoneticPr fontId="2"/>
  </si>
  <si>
    <t>工事名称</t>
    <rPh sb="0" eb="4">
      <t>コウジメイショウ</t>
    </rPh>
    <phoneticPr fontId="2"/>
  </si>
  <si>
    <t>工事期間</t>
    <rPh sb="0" eb="4">
      <t>コウジキカン</t>
    </rPh>
    <phoneticPr fontId="2"/>
  </si>
  <si>
    <t>月</t>
    <rPh sb="0" eb="1">
      <t>ガツ</t>
    </rPh>
    <phoneticPr fontId="2"/>
  </si>
  <si>
    <t>○○小学校改築工事</t>
    <rPh sb="2" eb="9">
      <t>ショウガッコウカイチクコウジ</t>
    </rPh>
    <phoneticPr fontId="2"/>
  </si>
  <si>
    <t>○</t>
    <phoneticPr fontId="2"/>
  </si>
  <si>
    <t>株式会社○○建設</t>
    <rPh sb="0" eb="4">
      <t>カブシキガイシャ</t>
    </rPh>
    <rPh sb="6" eb="8">
      <t>ケンセツ</t>
    </rPh>
    <phoneticPr fontId="2"/>
  </si>
  <si>
    <t>←提出日をオレンジのセルに入力してください</t>
    <rPh sb="1" eb="4">
      <t>テイシュツビ</t>
    </rPh>
    <rPh sb="13" eb="15">
      <t>ニュウリョク</t>
    </rPh>
    <phoneticPr fontId="2"/>
  </si>
  <si>
    <t>★オレンジのセルに共通事項を入力してください（各シートにリンクしています）</t>
    <rPh sb="9" eb="13">
      <t>キョウツウジコウ</t>
    </rPh>
    <rPh sb="14" eb="16">
      <t>ニュウリョク</t>
    </rPh>
    <rPh sb="23" eb="24">
      <t>カク</t>
    </rPh>
    <phoneticPr fontId="2"/>
  </si>
  <si>
    <t>.</t>
    <phoneticPr fontId="2"/>
  </si>
  <si>
    <t>↓削除しないでください</t>
    <rPh sb="1" eb="3">
      <t>サクジョ</t>
    </rPh>
    <phoneticPr fontId="2"/>
  </si>
  <si>
    <t>←西暦で入力してください</t>
    <rPh sb="1" eb="3">
      <t>セイレキ</t>
    </rPh>
    <rPh sb="4" eb="6">
      <t>ニュウリョク</t>
    </rPh>
    <phoneticPr fontId="2"/>
  </si>
  <si>
    <t>％</t>
    <phoneticPr fontId="2"/>
  </si>
  <si>
    <t>↓月の最終日（参考）</t>
    <rPh sb="1" eb="2">
      <t>ツキ</t>
    </rPh>
    <rPh sb="3" eb="6">
      <t>サイシュウビ</t>
    </rPh>
    <rPh sb="7" eb="9">
      <t>サンコウ</t>
    </rPh>
    <phoneticPr fontId="2"/>
  </si>
  <si>
    <t>28.5%以上
（8/28日）</t>
    <phoneticPr fontId="2"/>
  </si>
  <si>
    <t>↓現場閉所率が28.5%以上の場合「OK」</t>
    <rPh sb="12" eb="14">
      <t>イジョウ</t>
    </rPh>
    <rPh sb="15" eb="17">
      <t>バアイ</t>
    </rPh>
    <phoneticPr fontId="2"/>
  </si>
  <si>
    <t>28.5%未満の場合「NG」が表示されます</t>
    <rPh sb="5" eb="7">
      <t>ミマン</t>
    </rPh>
    <rPh sb="8" eb="10">
      <t>バアイ</t>
    </rPh>
    <rPh sb="15" eb="17">
      <t>ヒョウジ</t>
    </rPh>
    <phoneticPr fontId="2"/>
  </si>
  <si>
    <t>←該当箇所に丸をしてください</t>
    <rPh sb="1" eb="5">
      <t>ガイトウカショ</t>
    </rPh>
    <rPh sb="6" eb="7">
      <t>マル</t>
    </rPh>
    <phoneticPr fontId="2"/>
  </si>
  <si>
    <t>工事着手日</t>
    <rPh sb="0" eb="5">
      <t>コウジチャクシュビ</t>
    </rPh>
    <phoneticPr fontId="2"/>
  </si>
  <si>
    <t>※タブ「1」～「20」の名称は「R6.7」等の名称に変更可能です。使いやすいように変更してください。</t>
    <rPh sb="12" eb="14">
      <t>メイショウ</t>
    </rPh>
    <rPh sb="21" eb="22">
      <t>トウ</t>
    </rPh>
    <rPh sb="23" eb="25">
      <t>メイショウ</t>
    </rPh>
    <rPh sb="26" eb="30">
      <t>ヘンコウカノウ</t>
    </rPh>
    <rPh sb="33" eb="34">
      <t>ツカ</t>
    </rPh>
    <rPh sb="41" eb="43">
      <t>ヘンコウ</t>
    </rPh>
    <phoneticPr fontId="2"/>
  </si>
  <si>
    <t>○○工事</t>
    <rPh sb="2" eb="4">
      <t>コウジ</t>
    </rPh>
    <phoneticPr fontId="2"/>
  </si>
  <si>
    <t>〇</t>
  </si>
  <si>
    <t>工事着手日</t>
    <phoneticPr fontId="2"/>
  </si>
  <si>
    <t>―</t>
  </si>
  <si>
    <t>夏季休暇</t>
    <rPh sb="0" eb="4">
      <t>カキキュウカ</t>
    </rPh>
    <phoneticPr fontId="2"/>
  </si>
  <si>
    <t>地元要望に伴う休日作業（8/20に振替)</t>
    <phoneticPr fontId="2"/>
  </si>
  <si>
    <t>入居者要望に伴う休日作業（8/27に振替)</t>
    <phoneticPr fontId="2"/>
  </si>
  <si>
    <t>地元要望に伴う休日作業（1/20に振替)</t>
    <phoneticPr fontId="2"/>
  </si>
  <si>
    <t>入居者要望に伴う休日作業（1/27に振替)</t>
    <phoneticPr fontId="2"/>
  </si>
  <si>
    <t>年末年始</t>
    <rPh sb="0" eb="4">
      <t>ネンマツネンシ</t>
    </rPh>
    <phoneticPr fontId="2"/>
  </si>
  <si>
    <t>計画・実績の小計は閉所日から対象外期間を引いた値とする</t>
    <rPh sb="0" eb="2">
      <t>ケイカク</t>
    </rPh>
    <rPh sb="3" eb="5">
      <t>ジッセキ</t>
    </rPh>
    <rPh sb="6" eb="8">
      <t>ショウケイ</t>
    </rPh>
    <rPh sb="9" eb="11">
      <t>ヘイショ</t>
    </rPh>
    <rPh sb="11" eb="12">
      <t>ヒ</t>
    </rPh>
    <rPh sb="14" eb="17">
      <t>タイショウガイ</t>
    </rPh>
    <rPh sb="17" eb="19">
      <t>キカン</t>
    </rPh>
    <rPh sb="20" eb="21">
      <t>ヒ</t>
    </rPh>
    <rPh sb="23" eb="24">
      <t>チ</t>
    </rPh>
    <phoneticPr fontId="2"/>
  </si>
  <si>
    <t>　</t>
  </si>
  <si>
    <t>週休2日の
達成状況</t>
    <rPh sb="0" eb="2">
      <t>シュウキュウ</t>
    </rPh>
    <rPh sb="3" eb="4">
      <t>ニチ</t>
    </rPh>
    <rPh sb="6" eb="8">
      <t>タッセイ</t>
    </rPh>
    <rPh sb="8" eb="10">
      <t>ジョウキョウ</t>
    </rPh>
    <phoneticPr fontId="2"/>
  </si>
  <si>
    <t>達成・未達成</t>
    <rPh sb="0" eb="2">
      <t>タッセイ</t>
    </rPh>
    <rPh sb="3" eb="6">
      <t>ミタッセイ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</si>
</sst>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aaa"/>
    <numFmt numFmtId="178" formatCode="[$-411]ggge&quot;年&quot;m&quot;月&quot;;@"/>
    <numFmt numFmtId="179" formatCode="d"/>
  </numFmts>
  <fonts count="3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4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2" fillId="0" borderId="0"/>
    <xf numFmtId="9" fontId="12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distributed" vertical="center"/>
    </xf>
    <xf numFmtId="0" fontId="6" fillId="0" borderId="0" xfId="1" applyFont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1" xfId="1" applyFont="1" applyBorder="1" applyAlignment="1">
      <alignment horizontal="distributed" vertical="center"/>
    </xf>
    <xf numFmtId="0" fontId="3" fillId="0" borderId="7" xfId="1" applyFont="1" applyBorder="1" applyAlignment="1">
      <alignment horizontal="distributed" vertical="center"/>
    </xf>
    <xf numFmtId="0" fontId="5" fillId="0" borderId="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0" fillId="0" borderId="0" xfId="0" applyAlignment="1"/>
    <xf numFmtId="0" fontId="8" fillId="0" borderId="0" xfId="0" applyFont="1" applyAlignment="1"/>
    <xf numFmtId="0" fontId="12" fillId="0" borderId="0" xfId="2"/>
    <xf numFmtId="0" fontId="13" fillId="0" borderId="0" xfId="2" applyFont="1" applyAlignment="1">
      <alignment horizontal="right" vertical="center"/>
    </xf>
    <xf numFmtId="176" fontId="12" fillId="0" borderId="0" xfId="2" applyNumberFormat="1" applyAlignment="1">
      <alignment horizontal="center" vertical="center" wrapText="1"/>
    </xf>
    <xf numFmtId="0" fontId="8" fillId="0" borderId="0" xfId="2" applyFont="1" applyAlignment="1">
      <alignment horizontal="right" vertical="center"/>
    </xf>
    <xf numFmtId="0" fontId="8" fillId="0" borderId="0" xfId="2" applyFont="1"/>
    <xf numFmtId="0" fontId="8" fillId="0" borderId="0" xfId="2" applyFont="1" applyBorder="1"/>
    <xf numFmtId="0" fontId="10" fillId="0" borderId="0" xfId="2" applyFont="1" applyAlignment="1">
      <alignment horizontal="right"/>
    </xf>
    <xf numFmtId="0" fontId="8" fillId="0" borderId="0" xfId="2" applyFont="1" applyAlignment="1">
      <alignment horizontal="right"/>
    </xf>
    <xf numFmtId="0" fontId="13" fillId="0" borderId="0" xfId="2" applyFont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shrinkToFit="1"/>
    </xf>
    <xf numFmtId="0" fontId="3" fillId="0" borderId="12" xfId="1" applyFont="1" applyBorder="1" applyAlignment="1">
      <alignment vertical="center"/>
    </xf>
    <xf numFmtId="0" fontId="6" fillId="0" borderId="0" xfId="1" applyFont="1" applyAlignment="1">
      <alignment vertical="center" justifyLastLine="1"/>
    </xf>
    <xf numFmtId="0" fontId="15" fillId="0" borderId="0" xfId="2" applyFont="1" applyAlignment="1"/>
    <xf numFmtId="0" fontId="9" fillId="0" borderId="0" xfId="0" applyFont="1" applyAlignment="1">
      <alignment vertical="center"/>
    </xf>
    <xf numFmtId="0" fontId="18" fillId="0" borderId="0" xfId="2" applyFont="1" applyAlignment="1">
      <alignment horizontal="distributed"/>
    </xf>
    <xf numFmtId="0" fontId="12" fillId="0" borderId="0" xfId="2" applyFont="1"/>
    <xf numFmtId="0" fontId="14" fillId="0" borderId="0" xfId="2" applyFont="1" applyBorder="1" applyAlignment="1">
      <alignment horizontal="center" vertical="center"/>
    </xf>
    <xf numFmtId="0" fontId="16" fillId="0" borderId="0" xfId="0" applyFont="1" applyAlignment="1">
      <alignment vertical="center" shrinkToFit="1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shrinkToFit="1"/>
    </xf>
    <xf numFmtId="0" fontId="18" fillId="0" borderId="0" xfId="2" applyFont="1" applyAlignment="1">
      <alignment horizontal="distributed"/>
    </xf>
    <xf numFmtId="20" fontId="8" fillId="0" borderId="0" xfId="0" applyNumberFormat="1" applyFont="1" applyAlignment="1">
      <alignment horizontal="center" vertical="center"/>
    </xf>
    <xf numFmtId="0" fontId="12" fillId="0" borderId="2" xfId="2" applyBorder="1"/>
    <xf numFmtId="0" fontId="12" fillId="0" borderId="0" xfId="2" applyBorder="1"/>
    <xf numFmtId="0" fontId="12" fillId="0" borderId="15" xfId="2" applyBorder="1"/>
    <xf numFmtId="0" fontId="12" fillId="0" borderId="13" xfId="2" applyBorder="1"/>
    <xf numFmtId="0" fontId="12" fillId="0" borderId="12" xfId="2" applyBorder="1"/>
    <xf numFmtId="0" fontId="12" fillId="0" borderId="16" xfId="2" applyBorder="1"/>
    <xf numFmtId="0" fontId="22" fillId="0" borderId="1" xfId="1" applyFont="1" applyBorder="1" applyAlignment="1">
      <alignment horizontal="center" vertical="center"/>
    </xf>
    <xf numFmtId="14" fontId="3" fillId="0" borderId="0" xfId="1" applyNumberFormat="1" applyFont="1" applyAlignment="1">
      <alignment vertical="center"/>
    </xf>
    <xf numFmtId="177" fontId="5" fillId="0" borderId="1" xfId="1" applyNumberFormat="1" applyFont="1" applyBorder="1" applyAlignment="1">
      <alignment horizontal="center" vertical="center"/>
    </xf>
    <xf numFmtId="177" fontId="5" fillId="0" borderId="20" xfId="1" applyNumberFormat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3" fillId="0" borderId="12" xfId="1" applyNumberFormat="1" applyFont="1" applyBorder="1" applyAlignment="1">
      <alignment horizontal="right" vertical="center"/>
    </xf>
    <xf numFmtId="0" fontId="16" fillId="0" borderId="0" xfId="1" applyFont="1" applyAlignment="1">
      <alignment vertical="center"/>
    </xf>
    <xf numFmtId="0" fontId="24" fillId="0" borderId="0" xfId="0" applyFont="1" applyAlignment="1"/>
    <xf numFmtId="14" fontId="12" fillId="0" borderId="21" xfId="2" applyNumberFormat="1" applyBorder="1"/>
    <xf numFmtId="20" fontId="8" fillId="0" borderId="0" xfId="0" applyNumberFormat="1" applyFont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shrinkToFit="1"/>
    </xf>
    <xf numFmtId="0" fontId="18" fillId="0" borderId="0" xfId="2" applyFont="1" applyAlignment="1">
      <alignment horizontal="distributed"/>
    </xf>
    <xf numFmtId="20" fontId="8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0" fillId="0" borderId="17" xfId="0" applyBorder="1">
      <alignment vertical="center"/>
    </xf>
    <xf numFmtId="0" fontId="0" fillId="0" borderId="0" xfId="0" applyAlignment="1">
      <alignment horizontal="left" vertical="center"/>
    </xf>
    <xf numFmtId="14" fontId="16" fillId="0" borderId="0" xfId="1" applyNumberFormat="1" applyFont="1" applyAlignment="1">
      <alignment vertical="center"/>
    </xf>
    <xf numFmtId="0" fontId="21" fillId="0" borderId="6" xfId="3" applyNumberFormat="1" applyFont="1" applyBorder="1" applyAlignment="1">
      <alignment vertical="center"/>
    </xf>
    <xf numFmtId="0" fontId="25" fillId="0" borderId="21" xfId="2" applyFont="1" applyBorder="1" applyAlignment="1">
      <alignment horizontal="center" vertical="center"/>
    </xf>
    <xf numFmtId="0" fontId="26" fillId="0" borderId="0" xfId="2" applyFont="1"/>
    <xf numFmtId="0" fontId="24" fillId="0" borderId="0" xfId="2" applyFont="1"/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179" fontId="5" fillId="0" borderId="3" xfId="1" applyNumberFormat="1" applyFont="1" applyBorder="1" applyAlignment="1">
      <alignment horizontal="center" vertical="center"/>
    </xf>
    <xf numFmtId="179" fontId="5" fillId="0" borderId="9" xfId="1" applyNumberFormat="1" applyFont="1" applyBorder="1" applyAlignment="1">
      <alignment horizontal="center" vertical="center"/>
    </xf>
    <xf numFmtId="0" fontId="28" fillId="0" borderId="0" xfId="0" applyFont="1" applyAlignment="1">
      <alignment horizontal="center" shrinkToFit="1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horizontal="center"/>
    </xf>
    <xf numFmtId="0" fontId="8" fillId="0" borderId="2" xfId="2" applyFont="1" applyBorder="1"/>
    <xf numFmtId="0" fontId="8" fillId="0" borderId="15" xfId="2" applyFont="1" applyBorder="1"/>
    <xf numFmtId="0" fontId="8" fillId="0" borderId="13" xfId="2" applyFont="1" applyBorder="1"/>
    <xf numFmtId="0" fontId="8" fillId="0" borderId="12" xfId="2" applyFont="1" applyBorder="1"/>
    <xf numFmtId="0" fontId="8" fillId="0" borderId="16" xfId="2" applyFont="1" applyBorder="1"/>
    <xf numFmtId="0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0" fillId="2" borderId="23" xfId="0" applyFill="1" applyBorder="1" applyAlignment="1" applyProtection="1">
      <alignment horizontal="center" vertical="center"/>
      <protection locked="0"/>
    </xf>
    <xf numFmtId="0" fontId="22" fillId="0" borderId="19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13" fillId="0" borderId="0" xfId="0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12" xfId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8" fillId="0" borderId="0" xfId="2" applyFont="1" applyAlignment="1">
      <alignment horizontal="distributed"/>
    </xf>
    <xf numFmtId="20" fontId="8" fillId="0" borderId="0" xfId="0" applyNumberFormat="1" applyFont="1" applyAlignment="1">
      <alignment horizontal="center" vertical="center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14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22" fillId="0" borderId="7" xfId="1" applyFont="1" applyBorder="1" applyAlignment="1">
      <alignment horizontal="right" vertical="center" shrinkToFit="1"/>
    </xf>
    <xf numFmtId="0" fontId="22" fillId="0" borderId="4" xfId="1" applyFont="1" applyBorder="1" applyAlignment="1">
      <alignment horizontal="right" vertical="center" shrinkToFit="1"/>
    </xf>
    <xf numFmtId="0" fontId="22" fillId="0" borderId="4" xfId="1" applyNumberFormat="1" applyFont="1" applyBorder="1" applyAlignment="1">
      <alignment horizontal="center" vertical="center" shrinkToFit="1"/>
    </xf>
    <xf numFmtId="0" fontId="22" fillId="0" borderId="4" xfId="1" applyFont="1" applyBorder="1" applyAlignment="1">
      <alignment horizontal="left" vertical="center" shrinkToFit="1"/>
    </xf>
    <xf numFmtId="0" fontId="22" fillId="0" borderId="6" xfId="1" applyFont="1" applyBorder="1" applyAlignment="1">
      <alignment horizontal="left" vertical="center" shrinkToFit="1"/>
    </xf>
    <xf numFmtId="0" fontId="27" fillId="0" borderId="7" xfId="2" applyFont="1" applyBorder="1" applyAlignment="1">
      <alignment horizontal="center" vertical="center"/>
    </xf>
    <xf numFmtId="0" fontId="27" fillId="0" borderId="6" xfId="2" applyFont="1" applyBorder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22" fillId="0" borderId="1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vertical="center" shrinkToFit="1"/>
      <protection locked="0"/>
    </xf>
    <xf numFmtId="0" fontId="5" fillId="0" borderId="4" xfId="1" applyFont="1" applyBorder="1" applyAlignment="1" applyProtection="1">
      <alignment vertical="center" shrinkToFit="1"/>
      <protection locked="0"/>
    </xf>
    <xf numFmtId="0" fontId="5" fillId="0" borderId="6" xfId="1" applyFont="1" applyBorder="1" applyAlignment="1" applyProtection="1">
      <alignment vertical="center" shrinkToFit="1"/>
      <protection locked="0"/>
    </xf>
    <xf numFmtId="0" fontId="6" fillId="0" borderId="0" xfId="1" applyFont="1" applyAlignment="1">
      <alignment horizontal="distributed" vertical="center" justifyLastLine="1"/>
    </xf>
    <xf numFmtId="0" fontId="22" fillId="0" borderId="1" xfId="1" applyFont="1" applyBorder="1" applyAlignment="1">
      <alignment horizontal="center" vertical="center" shrinkToFit="1"/>
    </xf>
    <xf numFmtId="0" fontId="22" fillId="0" borderId="8" xfId="1" applyFont="1" applyBorder="1" applyAlignment="1" applyProtection="1">
      <alignment horizontal="center" vertical="center"/>
      <protection locked="0"/>
    </xf>
    <xf numFmtId="0" fontId="22" fillId="0" borderId="5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 shrinkToFit="1"/>
    </xf>
    <xf numFmtId="0" fontId="22" fillId="0" borderId="7" xfId="1" applyFont="1" applyBorder="1" applyAlignment="1" applyProtection="1">
      <alignment horizontal="center" vertical="center"/>
      <protection locked="0"/>
    </xf>
    <xf numFmtId="0" fontId="22" fillId="0" borderId="4" xfId="1" applyFont="1" applyBorder="1" applyAlignment="1" applyProtection="1">
      <alignment horizontal="center" vertical="center"/>
      <protection locked="0"/>
    </xf>
    <xf numFmtId="0" fontId="22" fillId="0" borderId="6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/>
    </xf>
    <xf numFmtId="20" fontId="8" fillId="0" borderId="0" xfId="0" applyNumberFormat="1" applyFont="1" applyAlignment="1">
      <alignment vertical="center" shrinkToFit="1"/>
    </xf>
    <xf numFmtId="0" fontId="5" fillId="0" borderId="9" xfId="1" applyFont="1" applyBorder="1" applyAlignment="1" applyProtection="1">
      <alignment vertical="center" shrinkToFit="1"/>
      <protection locked="0"/>
    </xf>
    <xf numFmtId="0" fontId="5" fillId="0" borderId="10" xfId="1" applyFont="1" applyBorder="1" applyAlignment="1" applyProtection="1">
      <alignment vertical="center" shrinkToFit="1"/>
      <protection locked="0"/>
    </xf>
    <xf numFmtId="0" fontId="5" fillId="0" borderId="11" xfId="1" applyFont="1" applyBorder="1" applyAlignment="1" applyProtection="1">
      <alignment vertical="center" shrinkToFit="1"/>
      <protection locked="0"/>
    </xf>
    <xf numFmtId="0" fontId="5" fillId="0" borderId="13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8" fillId="0" borderId="0" xfId="0" applyFont="1" applyAlignment="1">
      <alignment horizontal="distributed" vertical="center"/>
    </xf>
    <xf numFmtId="0" fontId="22" fillId="0" borderId="1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21" fillId="0" borderId="7" xfId="3" applyNumberFormat="1" applyFont="1" applyBorder="1" applyAlignment="1">
      <alignment horizontal="center" vertical="center"/>
    </xf>
    <xf numFmtId="0" fontId="21" fillId="0" borderId="4" xfId="3" applyNumberFormat="1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21" fillId="0" borderId="7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0" fontId="21" fillId="0" borderId="6" xfId="2" applyFont="1" applyBorder="1" applyAlignment="1">
      <alignment horizontal="center" vertical="center"/>
    </xf>
    <xf numFmtId="178" fontId="21" fillId="0" borderId="7" xfId="2" applyNumberFormat="1" applyFont="1" applyBorder="1" applyAlignment="1">
      <alignment horizontal="center" vertical="center"/>
    </xf>
    <xf numFmtId="178" fontId="21" fillId="0" borderId="4" xfId="2" applyNumberFormat="1" applyFont="1" applyBorder="1" applyAlignment="1">
      <alignment horizontal="center" vertical="center"/>
    </xf>
    <xf numFmtId="178" fontId="21" fillId="0" borderId="6" xfId="2" applyNumberFormat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 shrinkToFit="1"/>
    </xf>
    <xf numFmtId="0" fontId="8" fillId="0" borderId="1" xfId="2" applyFont="1" applyBorder="1" applyAlignment="1">
      <alignment horizontal="center" vertical="center" shrinkToFit="1"/>
    </xf>
    <xf numFmtId="0" fontId="13" fillId="0" borderId="0" xfId="2" applyFont="1" applyAlignment="1">
      <alignment horizontal="distributed" vertical="center"/>
    </xf>
    <xf numFmtId="0" fontId="8" fillId="0" borderId="0" xfId="2" applyFont="1" applyAlignment="1">
      <alignment horizontal="distributed" vertical="center"/>
    </xf>
    <xf numFmtId="20" fontId="8" fillId="0" borderId="0" xfId="2" applyNumberFormat="1" applyFont="1" applyAlignment="1">
      <alignment vertical="center" shrinkToFit="1"/>
    </xf>
    <xf numFmtId="0" fontId="8" fillId="0" borderId="0" xfId="2" applyFont="1" applyAlignment="1">
      <alignment vertical="center" shrinkToFit="1"/>
    </xf>
    <xf numFmtId="0" fontId="29" fillId="0" borderId="7" xfId="2" applyFont="1" applyBorder="1" applyAlignment="1">
      <alignment horizontal="center" vertical="center"/>
    </xf>
    <xf numFmtId="0" fontId="29" fillId="0" borderId="6" xfId="2" applyFont="1" applyBorder="1" applyAlignment="1">
      <alignment horizontal="center" vertical="center"/>
    </xf>
    <xf numFmtId="0" fontId="8" fillId="0" borderId="0" xfId="0" applyFont="1" applyAlignment="1">
      <alignment horizontal="center" shrinkToFit="1"/>
    </xf>
    <xf numFmtId="0" fontId="18" fillId="0" borderId="0" xfId="2" applyFont="1" applyAlignment="1">
      <alignment horizontal="distributed"/>
    </xf>
    <xf numFmtId="0" fontId="22" fillId="3" borderId="1" xfId="1" applyFont="1" applyFill="1" applyBorder="1" applyAlignment="1" applyProtection="1">
      <alignment horizontal="center" vertical="center"/>
      <protection locked="0"/>
    </xf>
    <xf numFmtId="0" fontId="22" fillId="0" borderId="1" xfId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left" vertical="center" wrapText="1"/>
    </xf>
    <xf numFmtId="0" fontId="22" fillId="0" borderId="4" xfId="1" applyFont="1" applyBorder="1" applyAlignment="1">
      <alignment horizontal="center" vertical="center" shrinkToFit="1"/>
    </xf>
    <xf numFmtId="0" fontId="22" fillId="3" borderId="7" xfId="1" applyFont="1" applyFill="1" applyBorder="1" applyAlignment="1" applyProtection="1">
      <alignment horizontal="center" vertical="center"/>
      <protection locked="0"/>
    </xf>
    <xf numFmtId="0" fontId="22" fillId="3" borderId="4" xfId="1" applyFont="1" applyFill="1" applyBorder="1" applyAlignment="1" applyProtection="1">
      <alignment horizontal="center" vertical="center"/>
      <protection locked="0"/>
    </xf>
    <xf numFmtId="0" fontId="22" fillId="3" borderId="6" xfId="1" applyFont="1" applyFill="1" applyBorder="1" applyAlignment="1" applyProtection="1">
      <alignment horizontal="center" vertical="center"/>
      <protection locked="0"/>
    </xf>
    <xf numFmtId="0" fontId="8" fillId="0" borderId="0" xfId="2" applyFont="1" applyAlignment="1">
      <alignment horizontal="left" vertical="center" shrinkToFit="1"/>
    </xf>
    <xf numFmtId="0" fontId="12" fillId="0" borderId="17" xfId="2" applyBorder="1" applyAlignment="1">
      <alignment horizontal="center" vertical="center"/>
    </xf>
    <xf numFmtId="0" fontId="12" fillId="0" borderId="18" xfId="2" applyBorder="1" applyAlignment="1">
      <alignment horizontal="center" vertical="center"/>
    </xf>
    <xf numFmtId="0" fontId="19" fillId="0" borderId="7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23" fillId="0" borderId="7" xfId="2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23" fillId="0" borderId="6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</cellXfs>
  <cellStyles count="4">
    <cellStyle name="パーセント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79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4C1A2FE0-3970-4F2A-898F-27D13B141902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CA3467F9-B930-4851-A406-8112F9A9C5BB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C5C03E99-34B2-49D7-997A-58B6E8A73F82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5A9CC3F8-8E2C-4C51-BEF7-9D14DCA8AADE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3362256F-466C-4E55-B322-B27558D67CD7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A46E4E09-82C6-4740-8215-EB506058BB16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E724F89C-F304-47C8-8787-B777DA9E01D1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114300</xdr:rowOff>
    </xdr:from>
    <xdr:to>
      <xdr:col>11</xdr:col>
      <xdr:colOff>314325</xdr:colOff>
      <xdr:row>13</xdr:row>
      <xdr:rowOff>121956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3C4E5CA3-E7C5-46FB-80F0-CCDA2FA68418}"/>
            </a:ext>
          </a:extLst>
        </xdr:cNvPr>
        <xdr:cNvSpPr/>
      </xdr:nvSpPr>
      <xdr:spPr bwMode="auto">
        <a:xfrm>
          <a:off x="3333750" y="2609850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5446EC49-D7B1-4C2B-9CFA-F4830CB33A2D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36F9BC0F-1C15-4A31-8EDB-08046D15E0FE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E2EF5B81-7F2B-425C-83C0-280B014CEEDC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CA9F69CF-CD50-4EE8-BD36-9BB6AEB114A5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3DD16CB5-C18E-4C2D-800C-7C021CE8DD81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6569</xdr:colOff>
      <xdr:row>35</xdr:row>
      <xdr:rowOff>19706</xdr:rowOff>
    </xdr:from>
    <xdr:to>
      <xdr:col>14</xdr:col>
      <xdr:colOff>9525</xdr:colOff>
      <xdr:row>36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858BEB7-3E8B-477C-82B3-8BD1FB45A507}"/>
            </a:ext>
          </a:extLst>
        </xdr:cNvPr>
        <xdr:cNvCxnSpPr/>
      </xdr:nvCxnSpPr>
      <xdr:spPr>
        <a:xfrm>
          <a:off x="4940519" y="9239906"/>
          <a:ext cx="2956" cy="408919"/>
        </a:xfrm>
        <a:prstGeom prst="line">
          <a:avLst/>
        </a:prstGeom>
        <a:ln>
          <a:solidFill>
            <a:sysClr val="windowText" lastClr="000000"/>
          </a:solidFill>
          <a:prstDash val="sys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35</xdr:row>
      <xdr:rowOff>20793</xdr:rowOff>
    </xdr:from>
    <xdr:to>
      <xdr:col>17</xdr:col>
      <xdr:colOff>344470</xdr:colOff>
      <xdr:row>36</xdr:row>
      <xdr:rowOff>28574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96FC1BDA-C4CD-44C5-BB0A-1EE28B96B9C0}"/>
            </a:ext>
          </a:extLst>
        </xdr:cNvPr>
        <xdr:cNvSpPr/>
      </xdr:nvSpPr>
      <xdr:spPr>
        <a:xfrm flipH="1">
          <a:off x="4943475" y="9240993"/>
          <a:ext cx="1392220" cy="236381"/>
        </a:xfrm>
        <a:custGeom>
          <a:avLst/>
          <a:gdLst>
            <a:gd name="connsiteX0" fmla="*/ 0 w 2045369"/>
            <a:gd name="connsiteY0" fmla="*/ 0 h 170448"/>
            <a:gd name="connsiteX1" fmla="*/ 0 w 2045369"/>
            <a:gd name="connsiteY1" fmla="*/ 170448 h 170448"/>
            <a:gd name="connsiteX2" fmla="*/ 2045369 w 2045369"/>
            <a:gd name="connsiteY2" fmla="*/ 170448 h 1704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45369" h="170448">
              <a:moveTo>
                <a:pt x="0" y="0"/>
              </a:moveTo>
              <a:lnTo>
                <a:pt x="0" y="170448"/>
              </a:lnTo>
              <a:lnTo>
                <a:pt x="2045369" y="170448"/>
              </a:lnTo>
            </a:path>
          </a:pathLst>
        </a:custGeom>
        <a:noFill/>
        <a:ln w="952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10838</xdr:colOff>
      <xdr:row>38</xdr:row>
      <xdr:rowOff>94551</xdr:rowOff>
    </xdr:from>
    <xdr:to>
      <xdr:col>16</xdr:col>
      <xdr:colOff>13137</xdr:colOff>
      <xdr:row>39</xdr:row>
      <xdr:rowOff>190500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D10D973A-077A-428F-8BDF-0990C324C323}"/>
            </a:ext>
          </a:extLst>
        </xdr:cNvPr>
        <xdr:cNvSpPr/>
      </xdr:nvSpPr>
      <xdr:spPr>
        <a:xfrm>
          <a:off x="4239938" y="10152951"/>
          <a:ext cx="1411999" cy="324549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6569</xdr:colOff>
      <xdr:row>35</xdr:row>
      <xdr:rowOff>19706</xdr:rowOff>
    </xdr:from>
    <xdr:to>
      <xdr:col>14</xdr:col>
      <xdr:colOff>9525</xdr:colOff>
      <xdr:row>36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5A6154B-7EA9-4453-AC85-7270D33CE05B}"/>
            </a:ext>
          </a:extLst>
        </xdr:cNvPr>
        <xdr:cNvCxnSpPr/>
      </xdr:nvCxnSpPr>
      <xdr:spPr>
        <a:xfrm>
          <a:off x="4940519" y="10001906"/>
          <a:ext cx="2956" cy="408919"/>
        </a:xfrm>
        <a:prstGeom prst="line">
          <a:avLst/>
        </a:prstGeom>
        <a:ln>
          <a:solidFill>
            <a:sysClr val="windowText" lastClr="000000"/>
          </a:solidFill>
          <a:prstDash val="sys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35</xdr:row>
      <xdr:rowOff>20793</xdr:rowOff>
    </xdr:from>
    <xdr:to>
      <xdr:col>17</xdr:col>
      <xdr:colOff>344470</xdr:colOff>
      <xdr:row>36</xdr:row>
      <xdr:rowOff>28574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565D435E-2DD0-4DF5-8CFE-1E8CF3F2527F}"/>
            </a:ext>
          </a:extLst>
        </xdr:cNvPr>
        <xdr:cNvSpPr/>
      </xdr:nvSpPr>
      <xdr:spPr>
        <a:xfrm flipH="1">
          <a:off x="4943475" y="10002993"/>
          <a:ext cx="1392220" cy="236381"/>
        </a:xfrm>
        <a:custGeom>
          <a:avLst/>
          <a:gdLst>
            <a:gd name="connsiteX0" fmla="*/ 0 w 2045369"/>
            <a:gd name="connsiteY0" fmla="*/ 0 h 170448"/>
            <a:gd name="connsiteX1" fmla="*/ 0 w 2045369"/>
            <a:gd name="connsiteY1" fmla="*/ 170448 h 170448"/>
            <a:gd name="connsiteX2" fmla="*/ 2045369 w 2045369"/>
            <a:gd name="connsiteY2" fmla="*/ 170448 h 1704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45369" h="170448">
              <a:moveTo>
                <a:pt x="0" y="0"/>
              </a:moveTo>
              <a:lnTo>
                <a:pt x="0" y="170448"/>
              </a:lnTo>
              <a:lnTo>
                <a:pt x="2045369" y="170448"/>
              </a:lnTo>
            </a:path>
          </a:pathLst>
        </a:custGeom>
        <a:noFill/>
        <a:ln w="952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10838</xdr:colOff>
      <xdr:row>38</xdr:row>
      <xdr:rowOff>94551</xdr:rowOff>
    </xdr:from>
    <xdr:to>
      <xdr:col>16</xdr:col>
      <xdr:colOff>13137</xdr:colOff>
      <xdr:row>39</xdr:row>
      <xdr:rowOff>190500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81924895-2C20-4542-8C13-CCC6A3ECAA8F}"/>
            </a:ext>
          </a:extLst>
        </xdr:cNvPr>
        <xdr:cNvSpPr/>
      </xdr:nvSpPr>
      <xdr:spPr>
        <a:xfrm>
          <a:off x="4239938" y="10914951"/>
          <a:ext cx="1411999" cy="324549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10838</xdr:colOff>
      <xdr:row>38</xdr:row>
      <xdr:rowOff>94551</xdr:rowOff>
    </xdr:from>
    <xdr:to>
      <xdr:col>16</xdr:col>
      <xdr:colOff>13137</xdr:colOff>
      <xdr:row>39</xdr:row>
      <xdr:rowOff>190500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5DFCD8-820D-4033-8BA3-A90DD3AF4AF0}"/>
            </a:ext>
          </a:extLst>
        </xdr:cNvPr>
        <xdr:cNvSpPr/>
      </xdr:nvSpPr>
      <xdr:spPr>
        <a:xfrm>
          <a:off x="4239938" y="11295951"/>
          <a:ext cx="1411999" cy="324549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6569</xdr:colOff>
      <xdr:row>43</xdr:row>
      <xdr:rowOff>19706</xdr:rowOff>
    </xdr:from>
    <xdr:to>
      <xdr:col>14</xdr:col>
      <xdr:colOff>9525</xdr:colOff>
      <xdr:row>44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4972707" y="7147034"/>
          <a:ext cx="2956" cy="410232"/>
        </a:xfrm>
        <a:prstGeom prst="line">
          <a:avLst/>
        </a:prstGeom>
        <a:ln>
          <a:solidFill>
            <a:sysClr val="windowText" lastClr="000000"/>
          </a:solidFill>
          <a:prstDash val="sys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43</xdr:row>
      <xdr:rowOff>20793</xdr:rowOff>
    </xdr:from>
    <xdr:to>
      <xdr:col>17</xdr:col>
      <xdr:colOff>344470</xdr:colOff>
      <xdr:row>44</xdr:row>
      <xdr:rowOff>28574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4975663" y="8067776"/>
          <a:ext cx="1399117" cy="237695"/>
        </a:xfrm>
        <a:custGeom>
          <a:avLst/>
          <a:gdLst>
            <a:gd name="connsiteX0" fmla="*/ 0 w 2045369"/>
            <a:gd name="connsiteY0" fmla="*/ 0 h 170448"/>
            <a:gd name="connsiteX1" fmla="*/ 0 w 2045369"/>
            <a:gd name="connsiteY1" fmla="*/ 170448 h 170448"/>
            <a:gd name="connsiteX2" fmla="*/ 2045369 w 2045369"/>
            <a:gd name="connsiteY2" fmla="*/ 170448 h 1704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45369" h="170448">
              <a:moveTo>
                <a:pt x="0" y="0"/>
              </a:moveTo>
              <a:lnTo>
                <a:pt x="0" y="170448"/>
              </a:lnTo>
              <a:lnTo>
                <a:pt x="2045369" y="170448"/>
              </a:lnTo>
            </a:path>
          </a:pathLst>
        </a:custGeom>
        <a:noFill/>
        <a:ln w="952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10838</xdr:colOff>
      <xdr:row>46</xdr:row>
      <xdr:rowOff>94551</xdr:rowOff>
    </xdr:from>
    <xdr:to>
      <xdr:col>16</xdr:col>
      <xdr:colOff>13137</xdr:colOff>
      <xdr:row>47</xdr:row>
      <xdr:rowOff>190500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267528" y="7911620"/>
          <a:ext cx="1421195" cy="325863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6569</xdr:colOff>
      <xdr:row>43</xdr:row>
      <xdr:rowOff>19706</xdr:rowOff>
    </xdr:from>
    <xdr:to>
      <xdr:col>14</xdr:col>
      <xdr:colOff>9525</xdr:colOff>
      <xdr:row>44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CEF9FA6-2B88-48A3-9859-382AF551BB71}"/>
            </a:ext>
          </a:extLst>
        </xdr:cNvPr>
        <xdr:cNvCxnSpPr/>
      </xdr:nvCxnSpPr>
      <xdr:spPr>
        <a:xfrm>
          <a:off x="4940519" y="10382906"/>
          <a:ext cx="2956" cy="408919"/>
        </a:xfrm>
        <a:prstGeom prst="line">
          <a:avLst/>
        </a:prstGeom>
        <a:ln>
          <a:solidFill>
            <a:sysClr val="windowText" lastClr="000000"/>
          </a:solidFill>
          <a:prstDash val="sys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43</xdr:row>
      <xdr:rowOff>20793</xdr:rowOff>
    </xdr:from>
    <xdr:to>
      <xdr:col>17</xdr:col>
      <xdr:colOff>344470</xdr:colOff>
      <xdr:row>44</xdr:row>
      <xdr:rowOff>28574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D1513157-B6A2-460F-A0DE-F06E8C8C4207}"/>
            </a:ext>
          </a:extLst>
        </xdr:cNvPr>
        <xdr:cNvSpPr/>
      </xdr:nvSpPr>
      <xdr:spPr>
        <a:xfrm flipH="1">
          <a:off x="4943475" y="10383993"/>
          <a:ext cx="1392220" cy="236381"/>
        </a:xfrm>
        <a:custGeom>
          <a:avLst/>
          <a:gdLst>
            <a:gd name="connsiteX0" fmla="*/ 0 w 2045369"/>
            <a:gd name="connsiteY0" fmla="*/ 0 h 170448"/>
            <a:gd name="connsiteX1" fmla="*/ 0 w 2045369"/>
            <a:gd name="connsiteY1" fmla="*/ 170448 h 170448"/>
            <a:gd name="connsiteX2" fmla="*/ 2045369 w 2045369"/>
            <a:gd name="connsiteY2" fmla="*/ 170448 h 1704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45369" h="170448">
              <a:moveTo>
                <a:pt x="0" y="0"/>
              </a:moveTo>
              <a:lnTo>
                <a:pt x="0" y="170448"/>
              </a:lnTo>
              <a:lnTo>
                <a:pt x="2045369" y="170448"/>
              </a:lnTo>
            </a:path>
          </a:pathLst>
        </a:custGeom>
        <a:noFill/>
        <a:ln w="952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10838</xdr:colOff>
      <xdr:row>46</xdr:row>
      <xdr:rowOff>94551</xdr:rowOff>
    </xdr:from>
    <xdr:to>
      <xdr:col>16</xdr:col>
      <xdr:colOff>13137</xdr:colOff>
      <xdr:row>47</xdr:row>
      <xdr:rowOff>190500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50106F53-9F86-4955-8426-D02E05B7C988}"/>
            </a:ext>
          </a:extLst>
        </xdr:cNvPr>
        <xdr:cNvSpPr/>
      </xdr:nvSpPr>
      <xdr:spPr>
        <a:xfrm>
          <a:off x="4239938" y="11295951"/>
          <a:ext cx="1411999" cy="324549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17239D0D-98AD-424C-9A4B-675D1B40E057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130175</xdr:colOff>
      <xdr:row>11</xdr:row>
      <xdr:rowOff>104775</xdr:rowOff>
    </xdr:from>
    <xdr:to>
      <xdr:col>15</xdr:col>
      <xdr:colOff>282575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B4075D86-5E94-4177-89E1-B2D743139B3B}"/>
            </a:ext>
          </a:extLst>
        </xdr:cNvPr>
        <xdr:cNvSpPr/>
      </xdr:nvSpPr>
      <xdr:spPr bwMode="auto">
        <a:xfrm>
          <a:off x="471170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25E532F5-A360-4DD2-80AC-4A08F4542184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130175</xdr:colOff>
      <xdr:row>11</xdr:row>
      <xdr:rowOff>104775</xdr:rowOff>
    </xdr:from>
    <xdr:to>
      <xdr:col>15</xdr:col>
      <xdr:colOff>282575</xdr:colOff>
      <xdr:row>13</xdr:row>
      <xdr:rowOff>112431</xdr:rowOff>
    </xdr:to>
    <xdr:sp macro="" textlink="">
      <xdr:nvSpPr>
        <xdr:cNvPr id="3" name="円/楕円 6">
          <a:extLst>
            <a:ext uri="{FF2B5EF4-FFF2-40B4-BE49-F238E27FC236}">
              <a16:creationId xmlns:a16="http://schemas.microsoft.com/office/drawing/2014/main" id="{1BC2F3A7-1EEA-4018-AC8E-368DD45DC87D}"/>
            </a:ext>
          </a:extLst>
        </xdr:cNvPr>
        <xdr:cNvSpPr/>
      </xdr:nvSpPr>
      <xdr:spPr bwMode="auto">
        <a:xfrm>
          <a:off x="4670425" y="2644775"/>
          <a:ext cx="850900" cy="473323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6569</xdr:colOff>
      <xdr:row>34</xdr:row>
      <xdr:rowOff>19706</xdr:rowOff>
    </xdr:from>
    <xdr:to>
      <xdr:col>14</xdr:col>
      <xdr:colOff>9525</xdr:colOff>
      <xdr:row>35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4940519" y="10001906"/>
          <a:ext cx="2956" cy="408919"/>
        </a:xfrm>
        <a:prstGeom prst="line">
          <a:avLst/>
        </a:prstGeom>
        <a:ln>
          <a:solidFill>
            <a:sysClr val="windowText" lastClr="000000"/>
          </a:solidFill>
          <a:prstDash val="sys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34</xdr:row>
      <xdr:rowOff>20793</xdr:rowOff>
    </xdr:from>
    <xdr:to>
      <xdr:col>17</xdr:col>
      <xdr:colOff>344470</xdr:colOff>
      <xdr:row>35</xdr:row>
      <xdr:rowOff>28574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4943475" y="10002993"/>
          <a:ext cx="1392220" cy="236381"/>
        </a:xfrm>
        <a:custGeom>
          <a:avLst/>
          <a:gdLst>
            <a:gd name="connsiteX0" fmla="*/ 0 w 2045369"/>
            <a:gd name="connsiteY0" fmla="*/ 0 h 170448"/>
            <a:gd name="connsiteX1" fmla="*/ 0 w 2045369"/>
            <a:gd name="connsiteY1" fmla="*/ 170448 h 170448"/>
            <a:gd name="connsiteX2" fmla="*/ 2045369 w 2045369"/>
            <a:gd name="connsiteY2" fmla="*/ 170448 h 1704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45369" h="170448">
              <a:moveTo>
                <a:pt x="0" y="0"/>
              </a:moveTo>
              <a:lnTo>
                <a:pt x="0" y="170448"/>
              </a:lnTo>
              <a:lnTo>
                <a:pt x="2045369" y="170448"/>
              </a:lnTo>
            </a:path>
          </a:pathLst>
        </a:custGeom>
        <a:noFill/>
        <a:ln w="952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10838</xdr:colOff>
      <xdr:row>37</xdr:row>
      <xdr:rowOff>94551</xdr:rowOff>
    </xdr:from>
    <xdr:to>
      <xdr:col>16</xdr:col>
      <xdr:colOff>13137</xdr:colOff>
      <xdr:row>38</xdr:row>
      <xdr:rowOff>190500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239938" y="10914951"/>
          <a:ext cx="1411999" cy="324549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0AEBDEF1-261A-4ECF-83B1-62F531D43E45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76B86858-6A4C-4A5B-B3DE-C07941CC4D6E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5F30E363-AFBB-4F3E-9AB0-C3C54817572F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81430A32-947C-472C-97CB-581B4856EE1E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55300610-1BEB-470E-9917-49D02406C0EF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F8B93227-D085-47E9-ACCE-9270361F38AB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278C4612-CE6A-41D7-888D-FB9A6962258D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1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94B80-5726-4A82-AC48-2383DCC9CB4B}">
  <sheetPr>
    <tabColor theme="7" tint="0.59999389629810485"/>
  </sheetPr>
  <dimension ref="B2:Q15"/>
  <sheetViews>
    <sheetView workbookViewId="0">
      <selection activeCell="A2" sqref="A2"/>
    </sheetView>
  </sheetViews>
  <sheetFormatPr defaultRowHeight="13.5"/>
  <cols>
    <col min="1" max="1" width="4.875" customWidth="1"/>
    <col min="2" max="2" width="11.25" customWidth="1"/>
    <col min="3" max="3" width="5" customWidth="1"/>
    <col min="4" max="4" width="5" style="65" customWidth="1"/>
    <col min="5" max="5" width="5" customWidth="1"/>
    <col min="6" max="6" width="5" style="65" customWidth="1"/>
    <col min="7" max="7" width="5" customWidth="1"/>
    <col min="8" max="8" width="5" style="65" customWidth="1"/>
    <col min="9" max="11" width="5" customWidth="1"/>
    <col min="12" max="12" width="5" style="65" customWidth="1"/>
    <col min="13" max="13" width="5" customWidth="1"/>
    <col min="14" max="14" width="5" style="65" customWidth="1"/>
    <col min="15" max="15" width="5" customWidth="1"/>
    <col min="16" max="16" width="5" style="65" customWidth="1"/>
    <col min="17" max="17" width="5" customWidth="1"/>
    <col min="18" max="18" width="4.5" customWidth="1"/>
  </cols>
  <sheetData>
    <row r="2" spans="2:17">
      <c r="B2" s="72" t="s">
        <v>67</v>
      </c>
    </row>
    <row r="3" spans="2:17" ht="14.25" thickBot="1"/>
    <row r="4" spans="2:17" ht="14.25" thickBot="1">
      <c r="B4" s="63" t="s">
        <v>57</v>
      </c>
      <c r="C4" s="116" t="s">
        <v>65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8"/>
    </row>
    <row r="5" spans="2:17" ht="14.25" thickBot="1">
      <c r="B5" s="64" t="s">
        <v>58</v>
      </c>
      <c r="C5" s="116" t="s">
        <v>59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8"/>
    </row>
    <row r="6" spans="2:17" ht="14.25" thickBot="1">
      <c r="B6" s="63" t="s">
        <v>60</v>
      </c>
      <c r="C6" s="116" t="s">
        <v>63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8"/>
    </row>
    <row r="7" spans="2:17" ht="14.25" thickBot="1">
      <c r="B7" s="63" t="s">
        <v>61</v>
      </c>
      <c r="C7" s="66" t="s">
        <v>31</v>
      </c>
      <c r="D7" s="100" t="s">
        <v>64</v>
      </c>
      <c r="E7" s="67" t="s">
        <v>23</v>
      </c>
      <c r="F7" s="100" t="s">
        <v>64</v>
      </c>
      <c r="G7" s="67" t="s">
        <v>62</v>
      </c>
      <c r="H7" s="100" t="s">
        <v>64</v>
      </c>
      <c r="I7" s="67" t="s">
        <v>25</v>
      </c>
      <c r="J7" s="67" t="s">
        <v>26</v>
      </c>
      <c r="K7" s="67" t="s">
        <v>31</v>
      </c>
      <c r="L7" s="100" t="s">
        <v>64</v>
      </c>
      <c r="M7" s="67" t="s">
        <v>23</v>
      </c>
      <c r="N7" s="100" t="s">
        <v>64</v>
      </c>
      <c r="O7" s="67" t="s">
        <v>62</v>
      </c>
      <c r="P7" s="100" t="s">
        <v>64</v>
      </c>
      <c r="Q7" s="68" t="s">
        <v>25</v>
      </c>
    </row>
    <row r="8" spans="2:17" ht="14.25" thickBot="1">
      <c r="J8" s="65"/>
    </row>
    <row r="9" spans="2:17" ht="14.25" thickBot="1">
      <c r="B9" s="73" t="s">
        <v>77</v>
      </c>
      <c r="C9" s="119">
        <v>45510</v>
      </c>
      <c r="D9" s="120"/>
      <c r="E9" s="120"/>
      <c r="F9" s="121"/>
      <c r="H9" s="74" t="s">
        <v>70</v>
      </c>
    </row>
    <row r="10" spans="2:17" ht="14.25" thickBot="1">
      <c r="B10" s="73" t="s">
        <v>12</v>
      </c>
      <c r="C10" s="119">
        <v>45731</v>
      </c>
      <c r="D10" s="120"/>
      <c r="E10" s="120"/>
      <c r="F10" s="121"/>
      <c r="H10" s="74" t="s">
        <v>70</v>
      </c>
    </row>
    <row r="11" spans="2:17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</row>
    <row r="13" spans="2:17">
      <c r="D13"/>
      <c r="F13"/>
    </row>
    <row r="14" spans="2:17">
      <c r="B14" s="99" t="s">
        <v>78</v>
      </c>
      <c r="D14"/>
      <c r="F14"/>
    </row>
    <row r="15" spans="2:17">
      <c r="D15"/>
      <c r="F15"/>
    </row>
  </sheetData>
  <sheetProtection sheet="1" objects="1" scenarios="1"/>
  <mergeCells count="5">
    <mergeCell ref="C4:Q4"/>
    <mergeCell ref="C5:Q5"/>
    <mergeCell ref="C6:Q6"/>
    <mergeCell ref="C9:F9"/>
    <mergeCell ref="C10:F10"/>
  </mergeCells>
  <phoneticPr fontId="2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6487-4B7D-4D03-8546-8C23B5B6B5CB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tr">
        <f>共通事項入力シート!C4</f>
        <v>株式会社○○建設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tr">
        <f>共通事項入力シート!C5</f>
        <v>堺　太郎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62" t="s">
        <v>20</v>
      </c>
      <c r="F15" s="148" t="str">
        <f>共通事項入力シート!C6</f>
        <v>○○小学校改築工事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4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45748</v>
      </c>
      <c r="B20" s="55">
        <f>V20</f>
        <v>45748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32"/>
      <c r="N20" s="132"/>
      <c r="O20" s="132"/>
      <c r="P20" s="132"/>
      <c r="Q20" s="132"/>
      <c r="R20" s="132"/>
      <c r="S20" s="132"/>
      <c r="T20" s="133"/>
      <c r="V20" s="61">
        <f>EOMONTH('8'!V20,0)+1</f>
        <v>45748</v>
      </c>
    </row>
    <row r="21" spans="1:22" ht="18" customHeight="1">
      <c r="A21" s="83">
        <f>A20+1</f>
        <v>45749</v>
      </c>
      <c r="B21" s="55">
        <f>B20+1</f>
        <v>45749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1"/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45750</v>
      </c>
      <c r="B22" s="55">
        <f t="shared" si="0"/>
        <v>45750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M22" s="132"/>
      <c r="N22" s="132"/>
      <c r="O22" s="132"/>
      <c r="P22" s="132"/>
      <c r="Q22" s="132"/>
      <c r="R22" s="132"/>
      <c r="S22" s="132"/>
      <c r="T22" s="133"/>
      <c r="V22" s="1" t="s">
        <v>72</v>
      </c>
    </row>
    <row r="23" spans="1:22" ht="18" customHeight="1">
      <c r="A23" s="83">
        <f t="shared" si="0"/>
        <v>45751</v>
      </c>
      <c r="B23" s="55">
        <f t="shared" si="0"/>
        <v>45751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2"/>
      <c r="N23" s="132"/>
      <c r="O23" s="132"/>
      <c r="P23" s="132"/>
      <c r="Q23" s="132"/>
      <c r="R23" s="132"/>
      <c r="S23" s="132"/>
      <c r="T23" s="133"/>
      <c r="V23" s="54">
        <f>EOMONTH(V20,0)</f>
        <v>45777</v>
      </c>
    </row>
    <row r="24" spans="1:22" ht="18" customHeight="1">
      <c r="A24" s="83">
        <f t="shared" si="0"/>
        <v>45752</v>
      </c>
      <c r="B24" s="55">
        <f t="shared" si="0"/>
        <v>45752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45753</v>
      </c>
      <c r="B25" s="55">
        <f t="shared" si="0"/>
        <v>45753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1"/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45754</v>
      </c>
      <c r="B26" s="55">
        <f t="shared" si="0"/>
        <v>45754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45755</v>
      </c>
      <c r="B27" s="55">
        <f t="shared" si="0"/>
        <v>45755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45756</v>
      </c>
      <c r="B28" s="55">
        <f t="shared" si="0"/>
        <v>45756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45757</v>
      </c>
      <c r="B29" s="55">
        <f t="shared" si="0"/>
        <v>45757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45758</v>
      </c>
      <c r="B30" s="55">
        <f t="shared" si="0"/>
        <v>45758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45759</v>
      </c>
      <c r="B31" s="55">
        <f t="shared" si="0"/>
        <v>45759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45760</v>
      </c>
      <c r="B32" s="55">
        <f t="shared" si="0"/>
        <v>45760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45761</v>
      </c>
      <c r="B33" s="55">
        <f t="shared" si="0"/>
        <v>45761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45762</v>
      </c>
      <c r="B34" s="55">
        <f t="shared" si="0"/>
        <v>45762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45763</v>
      </c>
      <c r="B35" s="55">
        <f t="shared" si="0"/>
        <v>45763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45764</v>
      </c>
      <c r="B36" s="55">
        <f t="shared" si="0"/>
        <v>45764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45765</v>
      </c>
      <c r="B37" s="55">
        <f t="shared" si="0"/>
        <v>45765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1"/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45766</v>
      </c>
      <c r="B38" s="55">
        <f t="shared" si="1"/>
        <v>45766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45767</v>
      </c>
      <c r="B39" s="55">
        <f t="shared" si="1"/>
        <v>45767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45768</v>
      </c>
      <c r="B40" s="55">
        <f t="shared" si="1"/>
        <v>45768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45769</v>
      </c>
      <c r="B41" s="55">
        <f t="shared" si="1"/>
        <v>45769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45770</v>
      </c>
      <c r="B42" s="55">
        <f t="shared" si="1"/>
        <v>45770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45771</v>
      </c>
      <c r="B43" s="55">
        <f t="shared" si="1"/>
        <v>45771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45772</v>
      </c>
      <c r="B44" s="55">
        <f t="shared" si="1"/>
        <v>45772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45773</v>
      </c>
      <c r="B45" s="55">
        <f t="shared" si="1"/>
        <v>45773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45774</v>
      </c>
      <c r="B46" s="55">
        <f t="shared" si="1"/>
        <v>45774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45775</v>
      </c>
      <c r="B47" s="55">
        <f t="shared" si="1"/>
        <v>45775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>
        <f t="shared" ref="A48:B50" si="2">IF(A47="","",IF(DAY(A47+1)=1,"",A47+1))</f>
        <v>45776</v>
      </c>
      <c r="B48" s="55">
        <f t="shared" si="2"/>
        <v>45776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>
        <f t="shared" si="2"/>
        <v>45777</v>
      </c>
      <c r="B49" s="55">
        <f t="shared" si="2"/>
        <v>45777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54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82">
        <f>COUNT(B20:B50)</f>
        <v>30</v>
      </c>
      <c r="C51" s="137">
        <f>COUNTIF(C20:E50,"〇")</f>
        <v>0</v>
      </c>
      <c r="D51" s="137"/>
      <c r="E51" s="137"/>
      <c r="F51" s="156">
        <f>COUNTIF(F20:H50,"〇")-COUNTIFS(F20:H50,"〇",C20:E50,"〇")</f>
        <v>0</v>
      </c>
      <c r="G51" s="156"/>
      <c r="H51" s="156"/>
      <c r="I51" s="139">
        <f>COUNTIF(I20:K50,"〇")-COUNTIFS(I20:K50,"〇",C20:E50,"〇")</f>
        <v>0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81">
        <f>'8'!B52+'9'!B51</f>
        <v>273</v>
      </c>
      <c r="C52" s="138">
        <f>'8'!C52+'9'!C51</f>
        <v>3</v>
      </c>
      <c r="D52" s="138"/>
      <c r="E52" s="138"/>
      <c r="F52" s="138">
        <f>'8'!F52+'9'!F51</f>
        <v>9</v>
      </c>
      <c r="G52" s="138"/>
      <c r="H52" s="138"/>
      <c r="I52" s="138">
        <f>'8'!I52+'9'!I51</f>
        <v>0</v>
      </c>
      <c r="J52" s="138"/>
      <c r="K52" s="138"/>
      <c r="L52" s="122" t="s">
        <v>56</v>
      </c>
      <c r="M52" s="123"/>
      <c r="N52" s="123"/>
      <c r="O52" s="123"/>
      <c r="P52" s="123"/>
      <c r="Q52" s="124">
        <f>ROUNDDOWN(I52/(B52-C52)*100,1)</f>
        <v>0</v>
      </c>
      <c r="R52" s="124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sheetProtection sheet="1" scenarios="1"/>
  <mergeCells count="149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</mergeCells>
  <phoneticPr fontId="2"/>
  <conditionalFormatting sqref="F15:T15">
    <cfRule type="containsBlanks" dxfId="54" priority="4">
      <formula>LEN(TRIM(F15))=0</formula>
    </cfRule>
  </conditionalFormatting>
  <conditionalFormatting sqref="G16 I16 K16 O16 Q16 S16">
    <cfRule type="containsBlanks" dxfId="53" priority="3">
      <formula>LEN(TRIM(G16))=0</formula>
    </cfRule>
  </conditionalFormatting>
  <conditionalFormatting sqref="N10:T10 N11:S11 O7 Q7 S7">
    <cfRule type="containsBlanks" dxfId="52" priority="1">
      <formula>LEN(TRIM(N7))=0</formula>
    </cfRule>
  </conditionalFormatting>
  <dataValidations count="1">
    <dataValidation type="list" allowBlank="1" showInputMessage="1" showErrorMessage="1" sqref="C20:K50" xr:uid="{9D2A4392-9F48-4984-86A5-24AC5057D2D2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919DC-B899-48F7-A734-115976D59258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tr">
        <f>共通事項入力シート!C4</f>
        <v>株式会社○○建設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tr">
        <f>共通事項入力シート!C5</f>
        <v>堺　太郎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62" t="s">
        <v>20</v>
      </c>
      <c r="F15" s="148" t="str">
        <f>共通事項入力シート!C6</f>
        <v>○○小学校改築工事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5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45778</v>
      </c>
      <c r="B20" s="55">
        <f>V20</f>
        <v>45778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32"/>
      <c r="N20" s="132"/>
      <c r="O20" s="132"/>
      <c r="P20" s="132"/>
      <c r="Q20" s="132"/>
      <c r="R20" s="132"/>
      <c r="S20" s="132"/>
      <c r="T20" s="133"/>
      <c r="V20" s="61">
        <f>EOMONTH('9'!V20,0)+1</f>
        <v>45778</v>
      </c>
    </row>
    <row r="21" spans="1:22" ht="18" customHeight="1">
      <c r="A21" s="83">
        <f>A20+1</f>
        <v>45779</v>
      </c>
      <c r="B21" s="55">
        <f>B20+1</f>
        <v>45779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1"/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45780</v>
      </c>
      <c r="B22" s="55">
        <f t="shared" si="0"/>
        <v>45780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M22" s="132"/>
      <c r="N22" s="132"/>
      <c r="O22" s="132"/>
      <c r="P22" s="132"/>
      <c r="Q22" s="132"/>
      <c r="R22" s="132"/>
      <c r="S22" s="132"/>
      <c r="T22" s="133"/>
      <c r="V22" s="1" t="s">
        <v>72</v>
      </c>
    </row>
    <row r="23" spans="1:22" ht="18" customHeight="1">
      <c r="A23" s="83">
        <f t="shared" si="0"/>
        <v>45781</v>
      </c>
      <c r="B23" s="55">
        <f t="shared" si="0"/>
        <v>45781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2"/>
      <c r="N23" s="132"/>
      <c r="O23" s="132"/>
      <c r="P23" s="132"/>
      <c r="Q23" s="132"/>
      <c r="R23" s="132"/>
      <c r="S23" s="132"/>
      <c r="T23" s="133"/>
      <c r="V23" s="54">
        <f>EOMONTH(V20,0)</f>
        <v>45808</v>
      </c>
    </row>
    <row r="24" spans="1:22" ht="18" customHeight="1">
      <c r="A24" s="83">
        <f t="shared" si="0"/>
        <v>45782</v>
      </c>
      <c r="B24" s="55">
        <f t="shared" si="0"/>
        <v>45782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45783</v>
      </c>
      <c r="B25" s="55">
        <f t="shared" si="0"/>
        <v>45783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1"/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45784</v>
      </c>
      <c r="B26" s="55">
        <f t="shared" si="0"/>
        <v>45784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45785</v>
      </c>
      <c r="B27" s="55">
        <f t="shared" si="0"/>
        <v>45785</v>
      </c>
      <c r="C27" s="130" t="s">
        <v>80</v>
      </c>
      <c r="D27" s="130"/>
      <c r="E27" s="130"/>
      <c r="F27" s="130"/>
      <c r="G27" s="130"/>
      <c r="H27" s="130"/>
      <c r="I27" s="130" t="s">
        <v>80</v>
      </c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45786</v>
      </c>
      <c r="B28" s="55">
        <f t="shared" si="0"/>
        <v>45786</v>
      </c>
      <c r="C28" s="130" t="s">
        <v>80</v>
      </c>
      <c r="D28" s="130"/>
      <c r="E28" s="130"/>
      <c r="F28" s="130"/>
      <c r="G28" s="130"/>
      <c r="H28" s="130"/>
      <c r="I28" s="130" t="s">
        <v>80</v>
      </c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45787</v>
      </c>
      <c r="B29" s="55">
        <f t="shared" si="0"/>
        <v>45787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45788</v>
      </c>
      <c r="B30" s="55">
        <f t="shared" si="0"/>
        <v>45788</v>
      </c>
      <c r="C30" s="130" t="s">
        <v>80</v>
      </c>
      <c r="D30" s="130"/>
      <c r="E30" s="130"/>
      <c r="F30" s="130"/>
      <c r="G30" s="130"/>
      <c r="H30" s="130"/>
      <c r="I30" s="130" t="s">
        <v>80</v>
      </c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45789</v>
      </c>
      <c r="B31" s="55">
        <f t="shared" si="0"/>
        <v>45789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45790</v>
      </c>
      <c r="B32" s="55">
        <f t="shared" si="0"/>
        <v>45790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45791</v>
      </c>
      <c r="B33" s="55">
        <f t="shared" si="0"/>
        <v>45791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45792</v>
      </c>
      <c r="B34" s="55">
        <f t="shared" si="0"/>
        <v>45792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45793</v>
      </c>
      <c r="B35" s="55">
        <f t="shared" si="0"/>
        <v>45793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45794</v>
      </c>
      <c r="B36" s="55">
        <f t="shared" si="0"/>
        <v>45794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45795</v>
      </c>
      <c r="B37" s="55">
        <f t="shared" si="0"/>
        <v>45795</v>
      </c>
      <c r="C37" s="130"/>
      <c r="D37" s="130"/>
      <c r="E37" s="130"/>
      <c r="F37" s="130"/>
      <c r="G37" s="130"/>
      <c r="H37" s="130"/>
      <c r="I37" s="130" t="s">
        <v>80</v>
      </c>
      <c r="J37" s="130"/>
      <c r="K37" s="130"/>
      <c r="L37" s="131"/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45796</v>
      </c>
      <c r="B38" s="55">
        <f t="shared" si="1"/>
        <v>45796</v>
      </c>
      <c r="C38" s="130"/>
      <c r="D38" s="130"/>
      <c r="E38" s="130"/>
      <c r="F38" s="130"/>
      <c r="G38" s="130"/>
      <c r="H38" s="130"/>
      <c r="I38" s="130" t="s">
        <v>80</v>
      </c>
      <c r="J38" s="130"/>
      <c r="K38" s="130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45797</v>
      </c>
      <c r="B39" s="55">
        <f t="shared" si="1"/>
        <v>45797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45798</v>
      </c>
      <c r="B40" s="55">
        <f t="shared" si="1"/>
        <v>45798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45799</v>
      </c>
      <c r="B41" s="55">
        <f t="shared" si="1"/>
        <v>45799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45800</v>
      </c>
      <c r="B42" s="55">
        <f t="shared" si="1"/>
        <v>45800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45801</v>
      </c>
      <c r="B43" s="55">
        <f t="shared" si="1"/>
        <v>45801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45802</v>
      </c>
      <c r="B44" s="55">
        <f t="shared" si="1"/>
        <v>45802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45803</v>
      </c>
      <c r="B45" s="55">
        <f t="shared" si="1"/>
        <v>45803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45804</v>
      </c>
      <c r="B46" s="55">
        <f t="shared" si="1"/>
        <v>45804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45805</v>
      </c>
      <c r="B47" s="55">
        <f t="shared" si="1"/>
        <v>45805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>
        <f t="shared" ref="A48:B50" si="2">IF(A47="","",IF(DAY(A47+1)=1,"",A47+1))</f>
        <v>45806</v>
      </c>
      <c r="B48" s="55">
        <f t="shared" si="2"/>
        <v>45806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>
        <f t="shared" si="2"/>
        <v>45807</v>
      </c>
      <c r="B49" s="55">
        <f t="shared" si="2"/>
        <v>45807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54"/>
    </row>
    <row r="50" spans="1:23" ht="18" customHeight="1" thickBot="1">
      <c r="A50" s="84">
        <f t="shared" si="2"/>
        <v>45808</v>
      </c>
      <c r="B50" s="56">
        <f t="shared" si="2"/>
        <v>45808</v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82">
        <f>COUNT(B20:B50)</f>
        <v>31</v>
      </c>
      <c r="C51" s="137">
        <f>COUNTIF(C20:E50,"〇")</f>
        <v>3</v>
      </c>
      <c r="D51" s="137"/>
      <c r="E51" s="137"/>
      <c r="F51" s="156">
        <f>COUNTIF(F20:H50,"〇")-COUNTIFS(F20:H50,"〇",C20:E50,"〇")</f>
        <v>0</v>
      </c>
      <c r="G51" s="156"/>
      <c r="H51" s="156"/>
      <c r="I51" s="139">
        <f>COUNTIF(I20:K50,"〇")-COUNTIFS(I20:K50,"〇",C20:E50,"〇")</f>
        <v>2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81">
        <f>'9'!B52+'10'!B51</f>
        <v>304</v>
      </c>
      <c r="C52" s="138">
        <f>'9'!C52+'10'!C51</f>
        <v>6</v>
      </c>
      <c r="D52" s="138"/>
      <c r="E52" s="138"/>
      <c r="F52" s="138">
        <f>'9'!F52+'10'!F51</f>
        <v>9</v>
      </c>
      <c r="G52" s="138"/>
      <c r="H52" s="138"/>
      <c r="I52" s="138">
        <f>'9'!I52+'10'!I51</f>
        <v>2</v>
      </c>
      <c r="J52" s="138"/>
      <c r="K52" s="138"/>
      <c r="L52" s="122" t="s">
        <v>56</v>
      </c>
      <c r="M52" s="123"/>
      <c r="N52" s="123"/>
      <c r="O52" s="123"/>
      <c r="P52" s="123"/>
      <c r="Q52" s="124">
        <f>ROUNDDOWN(I52/(B52-C52)*100,1)</f>
        <v>0.6</v>
      </c>
      <c r="R52" s="124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sheetProtection sheet="1" scenarios="1"/>
  <mergeCells count="149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</mergeCells>
  <phoneticPr fontId="2"/>
  <conditionalFormatting sqref="F15:T15">
    <cfRule type="containsBlanks" dxfId="51" priority="4">
      <formula>LEN(TRIM(F15))=0</formula>
    </cfRule>
  </conditionalFormatting>
  <conditionalFormatting sqref="G16 I16 K16 O16 Q16 S16">
    <cfRule type="containsBlanks" dxfId="50" priority="3">
      <formula>LEN(TRIM(G16))=0</formula>
    </cfRule>
  </conditionalFormatting>
  <conditionalFormatting sqref="N10:T10 N11:S11 O7 Q7 S7">
    <cfRule type="containsBlanks" dxfId="49" priority="1">
      <formula>LEN(TRIM(N7))=0</formula>
    </cfRule>
  </conditionalFormatting>
  <dataValidations count="1">
    <dataValidation type="list" allowBlank="1" showInputMessage="1" showErrorMessage="1" sqref="C20:K50" xr:uid="{365B5E0F-503D-470E-8362-6E4BA02505F6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F32E0-3B82-45B5-8DFC-66166608BA01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tr">
        <f>共通事項入力シート!C4</f>
        <v>株式会社○○建設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tr">
        <f>共通事項入力シート!C5</f>
        <v>堺　太郎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62" t="s">
        <v>20</v>
      </c>
      <c r="F15" s="148" t="str">
        <f>共通事項入力シート!C6</f>
        <v>○○小学校改築工事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6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45809</v>
      </c>
      <c r="B20" s="55">
        <f>V20</f>
        <v>45809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32"/>
      <c r="N20" s="132"/>
      <c r="O20" s="132"/>
      <c r="P20" s="132"/>
      <c r="Q20" s="132"/>
      <c r="R20" s="132"/>
      <c r="S20" s="132"/>
      <c r="T20" s="133"/>
      <c r="V20" s="61">
        <f>EOMONTH('10'!V20,0)+1</f>
        <v>45809</v>
      </c>
    </row>
    <row r="21" spans="1:22" ht="18" customHeight="1">
      <c r="A21" s="83">
        <f>A20+1</f>
        <v>45810</v>
      </c>
      <c r="B21" s="55">
        <f>B20+1</f>
        <v>45810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1"/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45811</v>
      </c>
      <c r="B22" s="55">
        <f t="shared" si="0"/>
        <v>45811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M22" s="132"/>
      <c r="N22" s="132"/>
      <c r="O22" s="132"/>
      <c r="P22" s="132"/>
      <c r="Q22" s="132"/>
      <c r="R22" s="132"/>
      <c r="S22" s="132"/>
      <c r="T22" s="133"/>
      <c r="V22" s="1" t="s">
        <v>72</v>
      </c>
    </row>
    <row r="23" spans="1:22" ht="18" customHeight="1">
      <c r="A23" s="83">
        <f t="shared" si="0"/>
        <v>45812</v>
      </c>
      <c r="B23" s="55">
        <f t="shared" si="0"/>
        <v>45812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2"/>
      <c r="N23" s="132"/>
      <c r="O23" s="132"/>
      <c r="P23" s="132"/>
      <c r="Q23" s="132"/>
      <c r="R23" s="132"/>
      <c r="S23" s="132"/>
      <c r="T23" s="133"/>
      <c r="V23" s="54">
        <f>EOMONTH(V20,0)</f>
        <v>45838</v>
      </c>
    </row>
    <row r="24" spans="1:22" ht="18" customHeight="1">
      <c r="A24" s="83">
        <f t="shared" si="0"/>
        <v>45813</v>
      </c>
      <c r="B24" s="55">
        <f t="shared" si="0"/>
        <v>45813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45814</v>
      </c>
      <c r="B25" s="55">
        <f t="shared" si="0"/>
        <v>45814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1"/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45815</v>
      </c>
      <c r="B26" s="55">
        <f t="shared" si="0"/>
        <v>45815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45816</v>
      </c>
      <c r="B27" s="55">
        <f t="shared" si="0"/>
        <v>45816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45817</v>
      </c>
      <c r="B28" s="55">
        <f t="shared" si="0"/>
        <v>45817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45818</v>
      </c>
      <c r="B29" s="55">
        <f t="shared" si="0"/>
        <v>45818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45819</v>
      </c>
      <c r="B30" s="55">
        <f t="shared" si="0"/>
        <v>45819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45820</v>
      </c>
      <c r="B31" s="55">
        <f t="shared" si="0"/>
        <v>45820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45821</v>
      </c>
      <c r="B32" s="55">
        <f t="shared" si="0"/>
        <v>45821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45822</v>
      </c>
      <c r="B33" s="55">
        <f t="shared" si="0"/>
        <v>45822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45823</v>
      </c>
      <c r="B34" s="55">
        <f t="shared" si="0"/>
        <v>45823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45824</v>
      </c>
      <c r="B35" s="55">
        <f t="shared" si="0"/>
        <v>45824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45825</v>
      </c>
      <c r="B36" s="55">
        <f t="shared" si="0"/>
        <v>45825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45826</v>
      </c>
      <c r="B37" s="55">
        <f t="shared" si="0"/>
        <v>45826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1"/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45827</v>
      </c>
      <c r="B38" s="55">
        <f t="shared" si="1"/>
        <v>45827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45828</v>
      </c>
      <c r="B39" s="55">
        <f t="shared" si="1"/>
        <v>45828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45829</v>
      </c>
      <c r="B40" s="55">
        <f t="shared" si="1"/>
        <v>45829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45830</v>
      </c>
      <c r="B41" s="55">
        <f t="shared" si="1"/>
        <v>45830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45831</v>
      </c>
      <c r="B42" s="55">
        <f t="shared" si="1"/>
        <v>45831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45832</v>
      </c>
      <c r="B43" s="55">
        <f t="shared" si="1"/>
        <v>45832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45833</v>
      </c>
      <c r="B44" s="55">
        <f t="shared" si="1"/>
        <v>45833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45834</v>
      </c>
      <c r="B45" s="55">
        <f t="shared" si="1"/>
        <v>45834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45835</v>
      </c>
      <c r="B46" s="55">
        <f t="shared" si="1"/>
        <v>45835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45836</v>
      </c>
      <c r="B47" s="55">
        <f t="shared" si="1"/>
        <v>45836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>
        <f t="shared" ref="A48:B50" si="2">IF(A47="","",IF(DAY(A47+1)=1,"",A47+1))</f>
        <v>45837</v>
      </c>
      <c r="B48" s="55">
        <f t="shared" si="2"/>
        <v>45837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>
        <f t="shared" si="2"/>
        <v>45838</v>
      </c>
      <c r="B49" s="55">
        <f t="shared" si="2"/>
        <v>45838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75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82">
        <f>COUNT(B20:B50)</f>
        <v>30</v>
      </c>
      <c r="C51" s="137">
        <f>COUNTIF(C20:E50,"〇")</f>
        <v>0</v>
      </c>
      <c r="D51" s="137"/>
      <c r="E51" s="137"/>
      <c r="F51" s="156">
        <f>COUNTIF(F20:H50,"〇")-COUNTIFS(F20:H50,"〇",C20:E50,"〇")</f>
        <v>0</v>
      </c>
      <c r="G51" s="156"/>
      <c r="H51" s="156"/>
      <c r="I51" s="139">
        <f>COUNTIF(I20:K50,"〇")-COUNTIFS(I20:K50,"〇",C20:E50,"〇")</f>
        <v>0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81">
        <f>'10'!B52+'11'!B51</f>
        <v>334</v>
      </c>
      <c r="C52" s="138">
        <f>'10'!C52+'11'!C51</f>
        <v>6</v>
      </c>
      <c r="D52" s="138"/>
      <c r="E52" s="138"/>
      <c r="F52" s="138">
        <f>'10'!F52+'11'!F51</f>
        <v>9</v>
      </c>
      <c r="G52" s="138"/>
      <c r="H52" s="138"/>
      <c r="I52" s="138">
        <f>'10'!I52+'11'!I51</f>
        <v>2</v>
      </c>
      <c r="J52" s="138"/>
      <c r="K52" s="138"/>
      <c r="L52" s="122" t="s">
        <v>56</v>
      </c>
      <c r="M52" s="123"/>
      <c r="N52" s="123"/>
      <c r="O52" s="123"/>
      <c r="P52" s="123"/>
      <c r="Q52" s="124">
        <f>ROUNDDOWN(I52/(B52-C52)*100,1)</f>
        <v>0.6</v>
      </c>
      <c r="R52" s="124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sheetProtection sheet="1" scenarios="1"/>
  <mergeCells count="149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</mergeCells>
  <phoneticPr fontId="2"/>
  <conditionalFormatting sqref="F15:T15">
    <cfRule type="containsBlanks" dxfId="48" priority="4">
      <formula>LEN(TRIM(F15))=0</formula>
    </cfRule>
  </conditionalFormatting>
  <conditionalFormatting sqref="G16 I16 K16 O16 Q16 S16">
    <cfRule type="containsBlanks" dxfId="47" priority="3">
      <formula>LEN(TRIM(G16))=0</formula>
    </cfRule>
  </conditionalFormatting>
  <conditionalFormatting sqref="N10:T10 N11:S11 O7 Q7 S7">
    <cfRule type="containsBlanks" dxfId="46" priority="1">
      <formula>LEN(TRIM(N7))=0</formula>
    </cfRule>
  </conditionalFormatting>
  <dataValidations count="1">
    <dataValidation type="list" allowBlank="1" showInputMessage="1" showErrorMessage="1" sqref="C20:K50" xr:uid="{ABC18C9E-96FE-4336-92EA-A7BA599D888C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8AFA-A3BB-41BE-B1E7-EE0ED8DB7E8C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tr">
        <f>共通事項入力シート!C4</f>
        <v>株式会社○○建設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tr">
        <f>共通事項入力シート!C5</f>
        <v>堺　太郎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71" t="s">
        <v>20</v>
      </c>
      <c r="F15" s="148" t="str">
        <f>共通事項入力シート!C6</f>
        <v>○○小学校改築工事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7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45839</v>
      </c>
      <c r="B20" s="55">
        <f>V20</f>
        <v>45839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32"/>
      <c r="N20" s="132"/>
      <c r="O20" s="132"/>
      <c r="P20" s="132"/>
      <c r="Q20" s="132"/>
      <c r="R20" s="132"/>
      <c r="S20" s="132"/>
      <c r="T20" s="133"/>
      <c r="V20" s="61">
        <f>EOMONTH('11'!V20,0)+1</f>
        <v>45839</v>
      </c>
    </row>
    <row r="21" spans="1:22" ht="18" customHeight="1">
      <c r="A21" s="83">
        <f>A20+1</f>
        <v>45840</v>
      </c>
      <c r="B21" s="55">
        <f>B20+1</f>
        <v>45840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1"/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45841</v>
      </c>
      <c r="B22" s="55">
        <f t="shared" si="0"/>
        <v>45841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M22" s="132"/>
      <c r="N22" s="132"/>
      <c r="O22" s="132"/>
      <c r="P22" s="132"/>
      <c r="Q22" s="132"/>
      <c r="R22" s="132"/>
      <c r="S22" s="132"/>
      <c r="T22" s="133"/>
      <c r="V22" s="1" t="s">
        <v>72</v>
      </c>
    </row>
    <row r="23" spans="1:22" ht="18" customHeight="1">
      <c r="A23" s="83">
        <f t="shared" si="0"/>
        <v>45842</v>
      </c>
      <c r="B23" s="55">
        <f t="shared" si="0"/>
        <v>45842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2"/>
      <c r="N23" s="132"/>
      <c r="O23" s="132"/>
      <c r="P23" s="132"/>
      <c r="Q23" s="132"/>
      <c r="R23" s="132"/>
      <c r="S23" s="132"/>
      <c r="T23" s="133"/>
      <c r="V23" s="54">
        <f>EOMONTH(V20,0)</f>
        <v>45869</v>
      </c>
    </row>
    <row r="24" spans="1:22" ht="18" customHeight="1">
      <c r="A24" s="83">
        <f t="shared" si="0"/>
        <v>45843</v>
      </c>
      <c r="B24" s="55">
        <f t="shared" si="0"/>
        <v>45843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45844</v>
      </c>
      <c r="B25" s="55">
        <f t="shared" si="0"/>
        <v>45844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1"/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45845</v>
      </c>
      <c r="B26" s="55">
        <f t="shared" si="0"/>
        <v>45845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45846</v>
      </c>
      <c r="B27" s="55">
        <f t="shared" si="0"/>
        <v>45846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45847</v>
      </c>
      <c r="B28" s="55">
        <f t="shared" si="0"/>
        <v>45847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45848</v>
      </c>
      <c r="B29" s="55">
        <f t="shared" si="0"/>
        <v>45848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45849</v>
      </c>
      <c r="B30" s="55">
        <f t="shared" si="0"/>
        <v>45849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45850</v>
      </c>
      <c r="B31" s="55">
        <f t="shared" si="0"/>
        <v>45850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45851</v>
      </c>
      <c r="B32" s="55">
        <f t="shared" si="0"/>
        <v>45851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45852</v>
      </c>
      <c r="B33" s="55">
        <f t="shared" si="0"/>
        <v>45852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45853</v>
      </c>
      <c r="B34" s="55">
        <f t="shared" si="0"/>
        <v>45853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45854</v>
      </c>
      <c r="B35" s="55">
        <f t="shared" si="0"/>
        <v>45854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45855</v>
      </c>
      <c r="B36" s="55">
        <f t="shared" si="0"/>
        <v>45855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45856</v>
      </c>
      <c r="B37" s="55">
        <f t="shared" si="0"/>
        <v>45856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1"/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45857</v>
      </c>
      <c r="B38" s="55">
        <f t="shared" si="1"/>
        <v>45857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45858</v>
      </c>
      <c r="B39" s="55">
        <f t="shared" si="1"/>
        <v>45858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45859</v>
      </c>
      <c r="B40" s="55">
        <f t="shared" si="1"/>
        <v>45859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45860</v>
      </c>
      <c r="B41" s="55">
        <f t="shared" si="1"/>
        <v>45860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45861</v>
      </c>
      <c r="B42" s="55">
        <f t="shared" si="1"/>
        <v>45861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45862</v>
      </c>
      <c r="B43" s="55">
        <f t="shared" si="1"/>
        <v>45862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45863</v>
      </c>
      <c r="B44" s="55">
        <f t="shared" si="1"/>
        <v>45863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45864</v>
      </c>
      <c r="B45" s="55">
        <f t="shared" si="1"/>
        <v>45864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45865</v>
      </c>
      <c r="B46" s="55">
        <f t="shared" si="1"/>
        <v>45865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45866</v>
      </c>
      <c r="B47" s="55">
        <f t="shared" si="1"/>
        <v>45866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>
        <f t="shared" ref="A48:B50" si="2">IF(A47="","",IF(DAY(A47+1)=1,"",A47+1))</f>
        <v>45867</v>
      </c>
      <c r="B48" s="55">
        <f t="shared" si="2"/>
        <v>45867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>
        <f t="shared" si="2"/>
        <v>45868</v>
      </c>
      <c r="B49" s="55">
        <f t="shared" si="2"/>
        <v>45868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75"/>
    </row>
    <row r="50" spans="1:23" ht="18" customHeight="1" thickBot="1">
      <c r="A50" s="84">
        <f t="shared" si="2"/>
        <v>45869</v>
      </c>
      <c r="B50" s="56">
        <f t="shared" si="2"/>
        <v>45869</v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82">
        <f>COUNT(B20:B50)</f>
        <v>31</v>
      </c>
      <c r="C51" s="137">
        <f>COUNTIF(C20:E50,"〇")</f>
        <v>0</v>
      </c>
      <c r="D51" s="137"/>
      <c r="E51" s="137"/>
      <c r="F51" s="156">
        <f>COUNTIF(F20:H50,"〇")-COUNTIFS(F20:H50,"〇",C20:E50,"〇")</f>
        <v>0</v>
      </c>
      <c r="G51" s="156"/>
      <c r="H51" s="156"/>
      <c r="I51" s="139">
        <f>COUNTIF(I20:K50,"〇")-COUNTIFS(I20:K50,"〇",C20:E50,"〇")</f>
        <v>0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81">
        <f>'11'!B52+'12'!B51</f>
        <v>365</v>
      </c>
      <c r="C52" s="138">
        <f>'11'!C52+'12'!C51</f>
        <v>6</v>
      </c>
      <c r="D52" s="138"/>
      <c r="E52" s="138"/>
      <c r="F52" s="138">
        <f>'11'!F52+'12'!F51</f>
        <v>9</v>
      </c>
      <c r="G52" s="138"/>
      <c r="H52" s="138"/>
      <c r="I52" s="138">
        <f>'11'!I52+'12'!I51</f>
        <v>2</v>
      </c>
      <c r="J52" s="138"/>
      <c r="K52" s="138"/>
      <c r="L52" s="122" t="s">
        <v>56</v>
      </c>
      <c r="M52" s="123"/>
      <c r="N52" s="123"/>
      <c r="O52" s="123"/>
      <c r="P52" s="123"/>
      <c r="Q52" s="124">
        <f>ROUNDDOWN(I52/(B52-C52)*100,1)</f>
        <v>0.5</v>
      </c>
      <c r="R52" s="124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45" priority="4">
      <formula>LEN(TRIM(F15))=0</formula>
    </cfRule>
  </conditionalFormatting>
  <conditionalFormatting sqref="G16 I16 K16 O16 Q16 S16">
    <cfRule type="containsBlanks" dxfId="44" priority="3">
      <formula>LEN(TRIM(G16))=0</formula>
    </cfRule>
  </conditionalFormatting>
  <conditionalFormatting sqref="N10:T10 N11:S11 O7 Q7 S7">
    <cfRule type="containsBlanks" dxfId="43" priority="1">
      <formula>LEN(TRIM(N7))=0</formula>
    </cfRule>
  </conditionalFormatting>
  <dataValidations count="1">
    <dataValidation type="list" allowBlank="1" showInputMessage="1" showErrorMessage="1" sqref="C20:K50" xr:uid="{F79544BD-4FD8-4EE0-8C33-A979B72F86B6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0E103-2982-4CD0-A527-3B31F103B728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tr">
        <f>共通事項入力シート!C4</f>
        <v>株式会社○○建設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tr">
        <f>共通事項入力シート!C5</f>
        <v>堺　太郎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71" t="s">
        <v>20</v>
      </c>
      <c r="F15" s="148" t="str">
        <f>共通事項入力シート!C6</f>
        <v>○○小学校改築工事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8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45870</v>
      </c>
      <c r="B20" s="55">
        <f>V20</f>
        <v>45870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32"/>
      <c r="N20" s="132"/>
      <c r="O20" s="132"/>
      <c r="P20" s="132"/>
      <c r="Q20" s="132"/>
      <c r="R20" s="132"/>
      <c r="S20" s="132"/>
      <c r="T20" s="133"/>
      <c r="V20" s="61">
        <f>EOMONTH('12'!V20,0)+1</f>
        <v>45870</v>
      </c>
    </row>
    <row r="21" spans="1:22" ht="18" customHeight="1">
      <c r="A21" s="83">
        <f>A20+1</f>
        <v>45871</v>
      </c>
      <c r="B21" s="55">
        <f>B20+1</f>
        <v>45871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1"/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45872</v>
      </c>
      <c r="B22" s="55">
        <f t="shared" si="0"/>
        <v>45872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M22" s="132"/>
      <c r="N22" s="132"/>
      <c r="O22" s="132"/>
      <c r="P22" s="132"/>
      <c r="Q22" s="132"/>
      <c r="R22" s="132"/>
      <c r="S22" s="132"/>
      <c r="T22" s="133"/>
      <c r="V22" s="1" t="s">
        <v>72</v>
      </c>
    </row>
    <row r="23" spans="1:22" ht="18" customHeight="1">
      <c r="A23" s="83">
        <f t="shared" si="0"/>
        <v>45873</v>
      </c>
      <c r="B23" s="55">
        <f t="shared" si="0"/>
        <v>45873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2"/>
      <c r="N23" s="132"/>
      <c r="O23" s="132"/>
      <c r="P23" s="132"/>
      <c r="Q23" s="132"/>
      <c r="R23" s="132"/>
      <c r="S23" s="132"/>
      <c r="T23" s="133"/>
      <c r="V23" s="54">
        <f>EOMONTH(V20,0)</f>
        <v>45900</v>
      </c>
    </row>
    <row r="24" spans="1:22" ht="18" customHeight="1">
      <c r="A24" s="83">
        <f t="shared" si="0"/>
        <v>45874</v>
      </c>
      <c r="B24" s="55">
        <f t="shared" si="0"/>
        <v>45874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45875</v>
      </c>
      <c r="B25" s="55">
        <f t="shared" si="0"/>
        <v>45875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1"/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45876</v>
      </c>
      <c r="B26" s="55">
        <f t="shared" si="0"/>
        <v>45876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45877</v>
      </c>
      <c r="B27" s="55">
        <f t="shared" si="0"/>
        <v>45877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45878</v>
      </c>
      <c r="B28" s="55">
        <f t="shared" si="0"/>
        <v>45878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45879</v>
      </c>
      <c r="B29" s="55">
        <f t="shared" si="0"/>
        <v>45879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45880</v>
      </c>
      <c r="B30" s="55">
        <f t="shared" si="0"/>
        <v>45880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45881</v>
      </c>
      <c r="B31" s="55">
        <f t="shared" si="0"/>
        <v>45881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45882</v>
      </c>
      <c r="B32" s="55">
        <f t="shared" si="0"/>
        <v>45882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45883</v>
      </c>
      <c r="B33" s="55">
        <f t="shared" si="0"/>
        <v>45883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45884</v>
      </c>
      <c r="B34" s="55">
        <f t="shared" si="0"/>
        <v>45884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45885</v>
      </c>
      <c r="B35" s="55">
        <f t="shared" si="0"/>
        <v>45885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45886</v>
      </c>
      <c r="B36" s="55">
        <f t="shared" si="0"/>
        <v>45886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45887</v>
      </c>
      <c r="B37" s="55">
        <f t="shared" si="0"/>
        <v>45887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1"/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45888</v>
      </c>
      <c r="B38" s="55">
        <f t="shared" si="1"/>
        <v>45888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45889</v>
      </c>
      <c r="B39" s="55">
        <f t="shared" si="1"/>
        <v>45889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45890</v>
      </c>
      <c r="B40" s="55">
        <f t="shared" si="1"/>
        <v>45890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45891</v>
      </c>
      <c r="B41" s="55">
        <f t="shared" si="1"/>
        <v>45891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45892</v>
      </c>
      <c r="B42" s="55">
        <f t="shared" si="1"/>
        <v>45892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45893</v>
      </c>
      <c r="B43" s="55">
        <f t="shared" si="1"/>
        <v>45893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45894</v>
      </c>
      <c r="B44" s="55">
        <f t="shared" si="1"/>
        <v>45894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45895</v>
      </c>
      <c r="B45" s="55">
        <f t="shared" si="1"/>
        <v>45895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45896</v>
      </c>
      <c r="B46" s="55">
        <f t="shared" si="1"/>
        <v>45896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45897</v>
      </c>
      <c r="B47" s="55">
        <f t="shared" si="1"/>
        <v>45897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>
        <f t="shared" ref="A48:B50" si="2">IF(A47="","",IF(DAY(A47+1)=1,"",A47+1))</f>
        <v>45898</v>
      </c>
      <c r="B48" s="55">
        <f t="shared" si="2"/>
        <v>45898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>
        <f t="shared" si="2"/>
        <v>45899</v>
      </c>
      <c r="B49" s="55">
        <f t="shared" si="2"/>
        <v>45899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75"/>
    </row>
    <row r="50" spans="1:23" ht="18" customHeight="1" thickBot="1">
      <c r="A50" s="84">
        <f t="shared" si="2"/>
        <v>45900</v>
      </c>
      <c r="B50" s="56">
        <f t="shared" si="2"/>
        <v>45900</v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82">
        <f>COUNT(B20:B50)</f>
        <v>31</v>
      </c>
      <c r="C51" s="137">
        <f>COUNTIF(C20:E50,"〇")</f>
        <v>0</v>
      </c>
      <c r="D51" s="137"/>
      <c r="E51" s="137"/>
      <c r="F51" s="156">
        <f>COUNTIF(F20:H50,"〇")-COUNTIFS(F20:H50,"〇",C20:E50,"〇")</f>
        <v>0</v>
      </c>
      <c r="G51" s="156"/>
      <c r="H51" s="156"/>
      <c r="I51" s="139">
        <f>COUNTIF(I20:K50,"〇")-COUNTIFS(I20:K50,"〇",C20:E50,"〇")</f>
        <v>0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81">
        <f>'12'!B52+'13'!B51</f>
        <v>396</v>
      </c>
      <c r="C52" s="138">
        <f>'12'!C52+'13'!C51</f>
        <v>6</v>
      </c>
      <c r="D52" s="138"/>
      <c r="E52" s="138"/>
      <c r="F52" s="138">
        <f>'12'!F52+'13'!F51</f>
        <v>9</v>
      </c>
      <c r="G52" s="138"/>
      <c r="H52" s="138"/>
      <c r="I52" s="138">
        <f>'12'!I52+'13'!I51</f>
        <v>2</v>
      </c>
      <c r="J52" s="138"/>
      <c r="K52" s="138"/>
      <c r="L52" s="122" t="s">
        <v>56</v>
      </c>
      <c r="M52" s="123"/>
      <c r="N52" s="123"/>
      <c r="O52" s="123"/>
      <c r="P52" s="123"/>
      <c r="Q52" s="124">
        <f>ROUNDDOWN(I52/(B52-C52)*100,1)</f>
        <v>0.5</v>
      </c>
      <c r="R52" s="124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42" priority="4">
      <formula>LEN(TRIM(F15))=0</formula>
    </cfRule>
  </conditionalFormatting>
  <conditionalFormatting sqref="G16 I16 K16 O16 Q16 S16">
    <cfRule type="containsBlanks" dxfId="41" priority="3">
      <formula>LEN(TRIM(G16))=0</formula>
    </cfRule>
  </conditionalFormatting>
  <conditionalFormatting sqref="N10:T10 N11:S11 O7 Q7 S7">
    <cfRule type="containsBlanks" dxfId="40" priority="1">
      <formula>LEN(TRIM(N7))=0</formula>
    </cfRule>
  </conditionalFormatting>
  <dataValidations count="1">
    <dataValidation type="list" allowBlank="1" showInputMessage="1" showErrorMessage="1" sqref="C20:K50" xr:uid="{532115C3-68E8-42A0-BD6B-E073EA6F2A13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89345-DCBC-47F3-ABAF-4D488FCFF6B1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tr">
        <f>共通事項入力シート!C4</f>
        <v>株式会社○○建設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tr">
        <f>共通事項入力シート!C5</f>
        <v>堺　太郎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71" t="s">
        <v>20</v>
      </c>
      <c r="F15" s="148" t="str">
        <f>共通事項入力シート!C6</f>
        <v>○○小学校改築工事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9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45901</v>
      </c>
      <c r="B20" s="55">
        <f>V20</f>
        <v>45901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32"/>
      <c r="N20" s="132"/>
      <c r="O20" s="132"/>
      <c r="P20" s="132"/>
      <c r="Q20" s="132"/>
      <c r="R20" s="132"/>
      <c r="S20" s="132"/>
      <c r="T20" s="133"/>
      <c r="V20" s="61">
        <f>EOMONTH('13'!V20,0)+1</f>
        <v>45901</v>
      </c>
    </row>
    <row r="21" spans="1:22" ht="18" customHeight="1">
      <c r="A21" s="83">
        <f>A20+1</f>
        <v>45902</v>
      </c>
      <c r="B21" s="55">
        <f>B20+1</f>
        <v>45902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1"/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45903</v>
      </c>
      <c r="B22" s="55">
        <f t="shared" si="0"/>
        <v>45903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M22" s="132"/>
      <c r="N22" s="132"/>
      <c r="O22" s="132"/>
      <c r="P22" s="132"/>
      <c r="Q22" s="132"/>
      <c r="R22" s="132"/>
      <c r="S22" s="132"/>
      <c r="T22" s="133"/>
      <c r="V22" s="1" t="s">
        <v>72</v>
      </c>
    </row>
    <row r="23" spans="1:22" ht="18" customHeight="1">
      <c r="A23" s="83">
        <f t="shared" si="0"/>
        <v>45904</v>
      </c>
      <c r="B23" s="55">
        <f t="shared" si="0"/>
        <v>45904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2"/>
      <c r="N23" s="132"/>
      <c r="O23" s="132"/>
      <c r="P23" s="132"/>
      <c r="Q23" s="132"/>
      <c r="R23" s="132"/>
      <c r="S23" s="132"/>
      <c r="T23" s="133"/>
      <c r="V23" s="54">
        <f>EOMONTH(V20,0)</f>
        <v>45930</v>
      </c>
    </row>
    <row r="24" spans="1:22" ht="18" customHeight="1">
      <c r="A24" s="83">
        <f t="shared" si="0"/>
        <v>45905</v>
      </c>
      <c r="B24" s="55">
        <f t="shared" si="0"/>
        <v>45905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45906</v>
      </c>
      <c r="B25" s="55">
        <f t="shared" si="0"/>
        <v>45906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1"/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45907</v>
      </c>
      <c r="B26" s="55">
        <f t="shared" si="0"/>
        <v>45907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45908</v>
      </c>
      <c r="B27" s="55">
        <f t="shared" si="0"/>
        <v>45908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45909</v>
      </c>
      <c r="B28" s="55">
        <f t="shared" si="0"/>
        <v>45909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45910</v>
      </c>
      <c r="B29" s="55">
        <f t="shared" si="0"/>
        <v>45910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45911</v>
      </c>
      <c r="B30" s="55">
        <f t="shared" si="0"/>
        <v>45911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45912</v>
      </c>
      <c r="B31" s="55">
        <f t="shared" si="0"/>
        <v>45912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45913</v>
      </c>
      <c r="B32" s="55">
        <f t="shared" si="0"/>
        <v>45913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45914</v>
      </c>
      <c r="B33" s="55">
        <f t="shared" si="0"/>
        <v>45914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45915</v>
      </c>
      <c r="B34" s="55">
        <f t="shared" si="0"/>
        <v>45915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45916</v>
      </c>
      <c r="B35" s="55">
        <f t="shared" si="0"/>
        <v>45916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45917</v>
      </c>
      <c r="B36" s="55">
        <f t="shared" si="0"/>
        <v>45917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45918</v>
      </c>
      <c r="B37" s="55">
        <f t="shared" si="0"/>
        <v>45918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1"/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45919</v>
      </c>
      <c r="B38" s="55">
        <f t="shared" si="1"/>
        <v>45919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45920</v>
      </c>
      <c r="B39" s="55">
        <f t="shared" si="1"/>
        <v>45920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45921</v>
      </c>
      <c r="B40" s="55">
        <f t="shared" si="1"/>
        <v>45921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45922</v>
      </c>
      <c r="B41" s="55">
        <f t="shared" si="1"/>
        <v>45922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45923</v>
      </c>
      <c r="B42" s="55">
        <f t="shared" si="1"/>
        <v>45923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45924</v>
      </c>
      <c r="B43" s="55">
        <f t="shared" si="1"/>
        <v>45924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45925</v>
      </c>
      <c r="B44" s="55">
        <f t="shared" si="1"/>
        <v>45925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45926</v>
      </c>
      <c r="B45" s="55">
        <f t="shared" si="1"/>
        <v>45926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45927</v>
      </c>
      <c r="B46" s="55">
        <f t="shared" si="1"/>
        <v>45927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45928</v>
      </c>
      <c r="B47" s="55">
        <f t="shared" si="1"/>
        <v>45928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>
        <f t="shared" ref="A48:B50" si="2">IF(A47="","",IF(DAY(A47+1)=1,"",A47+1))</f>
        <v>45929</v>
      </c>
      <c r="B48" s="55">
        <f t="shared" si="2"/>
        <v>45929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>
        <f t="shared" si="2"/>
        <v>45930</v>
      </c>
      <c r="B49" s="55">
        <f t="shared" si="2"/>
        <v>45930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75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82">
        <f>COUNT(B20:B50)</f>
        <v>30</v>
      </c>
      <c r="C51" s="137">
        <f>COUNTIF(C20:E50,"〇")</f>
        <v>0</v>
      </c>
      <c r="D51" s="137"/>
      <c r="E51" s="137"/>
      <c r="F51" s="156">
        <f>COUNTIF(F20:H50,"〇")-COUNTIFS(F20:H50,"〇",C20:E50,"〇")</f>
        <v>0</v>
      </c>
      <c r="G51" s="156"/>
      <c r="H51" s="156"/>
      <c r="I51" s="139">
        <f>COUNTIF(I20:K50,"〇")-COUNTIFS(I20:K50,"〇",C20:E50,"〇")</f>
        <v>0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81">
        <f>'13'!B52+'14'!B51</f>
        <v>426</v>
      </c>
      <c r="C52" s="138">
        <f>'13'!C52+'14'!C51</f>
        <v>6</v>
      </c>
      <c r="D52" s="138"/>
      <c r="E52" s="138"/>
      <c r="F52" s="138">
        <f>'13'!F52+'14'!F51</f>
        <v>9</v>
      </c>
      <c r="G52" s="138"/>
      <c r="H52" s="138"/>
      <c r="I52" s="138">
        <f>'13'!I52+'14'!I51</f>
        <v>2</v>
      </c>
      <c r="J52" s="138"/>
      <c r="K52" s="138"/>
      <c r="L52" s="122" t="s">
        <v>56</v>
      </c>
      <c r="M52" s="123"/>
      <c r="N52" s="123"/>
      <c r="O52" s="123"/>
      <c r="P52" s="123"/>
      <c r="Q52" s="124">
        <f>ROUNDDOWN(I52/(B52-C52)*100,1)</f>
        <v>0.4</v>
      </c>
      <c r="R52" s="124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39" priority="4">
      <formula>LEN(TRIM(F15))=0</formula>
    </cfRule>
  </conditionalFormatting>
  <conditionalFormatting sqref="G16 I16 K16 O16 Q16 S16">
    <cfRule type="containsBlanks" dxfId="38" priority="3">
      <formula>LEN(TRIM(G16))=0</formula>
    </cfRule>
  </conditionalFormatting>
  <conditionalFormatting sqref="N10:T10 N11:S11 O7 Q7 S7">
    <cfRule type="containsBlanks" dxfId="37" priority="1">
      <formula>LEN(TRIM(N7))=0</formula>
    </cfRule>
  </conditionalFormatting>
  <dataValidations count="1">
    <dataValidation type="list" allowBlank="1" showInputMessage="1" showErrorMessage="1" sqref="C20:K50" xr:uid="{31F0ADFE-47AE-408C-B143-446A52776C2A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F60BF-4DB7-414D-83FE-D8C3BD000971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tr">
        <f>共通事項入力シート!C4</f>
        <v>株式会社○○建設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tr">
        <f>共通事項入力シート!C5</f>
        <v>堺　太郎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71" t="s">
        <v>20</v>
      </c>
      <c r="F15" s="148" t="str">
        <f>共通事項入力シート!C6</f>
        <v>○○小学校改築工事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10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45931</v>
      </c>
      <c r="B20" s="55">
        <f>V20</f>
        <v>45931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32"/>
      <c r="N20" s="132"/>
      <c r="O20" s="132"/>
      <c r="P20" s="132"/>
      <c r="Q20" s="132"/>
      <c r="R20" s="132"/>
      <c r="S20" s="132"/>
      <c r="T20" s="133"/>
      <c r="V20" s="61">
        <f>EOMONTH('14'!V20,0)+1</f>
        <v>45931</v>
      </c>
    </row>
    <row r="21" spans="1:22" ht="18" customHeight="1">
      <c r="A21" s="83">
        <f>A20+1</f>
        <v>45932</v>
      </c>
      <c r="B21" s="55">
        <f>B20+1</f>
        <v>45932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1"/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45933</v>
      </c>
      <c r="B22" s="55">
        <f t="shared" si="0"/>
        <v>45933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M22" s="132"/>
      <c r="N22" s="132"/>
      <c r="O22" s="132"/>
      <c r="P22" s="132"/>
      <c r="Q22" s="132"/>
      <c r="R22" s="132"/>
      <c r="S22" s="132"/>
      <c r="T22" s="133"/>
      <c r="V22" s="1" t="s">
        <v>72</v>
      </c>
    </row>
    <row r="23" spans="1:22" ht="18" customHeight="1">
      <c r="A23" s="83">
        <f t="shared" si="0"/>
        <v>45934</v>
      </c>
      <c r="B23" s="55">
        <f t="shared" si="0"/>
        <v>45934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2"/>
      <c r="N23" s="132"/>
      <c r="O23" s="132"/>
      <c r="P23" s="132"/>
      <c r="Q23" s="132"/>
      <c r="R23" s="132"/>
      <c r="S23" s="132"/>
      <c r="T23" s="133"/>
      <c r="V23" s="54">
        <f>EOMONTH(V20,0)</f>
        <v>45961</v>
      </c>
    </row>
    <row r="24" spans="1:22" ht="18" customHeight="1">
      <c r="A24" s="83">
        <f t="shared" si="0"/>
        <v>45935</v>
      </c>
      <c r="B24" s="55">
        <f t="shared" si="0"/>
        <v>45935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45936</v>
      </c>
      <c r="B25" s="55">
        <f t="shared" si="0"/>
        <v>45936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1"/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45937</v>
      </c>
      <c r="B26" s="55">
        <f t="shared" si="0"/>
        <v>45937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45938</v>
      </c>
      <c r="B27" s="55">
        <f t="shared" si="0"/>
        <v>45938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45939</v>
      </c>
      <c r="B28" s="55">
        <f t="shared" si="0"/>
        <v>45939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45940</v>
      </c>
      <c r="B29" s="55">
        <f t="shared" si="0"/>
        <v>45940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45941</v>
      </c>
      <c r="B30" s="55">
        <f t="shared" si="0"/>
        <v>45941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45942</v>
      </c>
      <c r="B31" s="55">
        <f t="shared" si="0"/>
        <v>45942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45943</v>
      </c>
      <c r="B32" s="55">
        <f t="shared" si="0"/>
        <v>45943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45944</v>
      </c>
      <c r="B33" s="55">
        <f t="shared" si="0"/>
        <v>45944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45945</v>
      </c>
      <c r="B34" s="55">
        <f t="shared" si="0"/>
        <v>45945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45946</v>
      </c>
      <c r="B35" s="55">
        <f t="shared" si="0"/>
        <v>45946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45947</v>
      </c>
      <c r="B36" s="55">
        <f t="shared" si="0"/>
        <v>45947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45948</v>
      </c>
      <c r="B37" s="55">
        <f t="shared" si="0"/>
        <v>45948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1"/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45949</v>
      </c>
      <c r="B38" s="55">
        <f t="shared" si="1"/>
        <v>45949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45950</v>
      </c>
      <c r="B39" s="55">
        <f t="shared" si="1"/>
        <v>45950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45951</v>
      </c>
      <c r="B40" s="55">
        <f t="shared" si="1"/>
        <v>45951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45952</v>
      </c>
      <c r="B41" s="55">
        <f t="shared" si="1"/>
        <v>45952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45953</v>
      </c>
      <c r="B42" s="55">
        <f t="shared" si="1"/>
        <v>45953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45954</v>
      </c>
      <c r="B43" s="55">
        <f t="shared" si="1"/>
        <v>45954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45955</v>
      </c>
      <c r="B44" s="55">
        <f t="shared" si="1"/>
        <v>45955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45956</v>
      </c>
      <c r="B45" s="55">
        <f t="shared" si="1"/>
        <v>45956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45957</v>
      </c>
      <c r="B46" s="55">
        <f t="shared" si="1"/>
        <v>45957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45958</v>
      </c>
      <c r="B47" s="55">
        <f t="shared" si="1"/>
        <v>45958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>
        <f t="shared" ref="A48:B50" si="2">IF(A47="","",IF(DAY(A47+1)=1,"",A47+1))</f>
        <v>45959</v>
      </c>
      <c r="B48" s="55">
        <f t="shared" si="2"/>
        <v>45959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>
        <f t="shared" si="2"/>
        <v>45960</v>
      </c>
      <c r="B49" s="55">
        <f t="shared" si="2"/>
        <v>45960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75"/>
    </row>
    <row r="50" spans="1:23" ht="18" customHeight="1" thickBot="1">
      <c r="A50" s="84">
        <f t="shared" si="2"/>
        <v>45961</v>
      </c>
      <c r="B50" s="56">
        <f t="shared" si="2"/>
        <v>45961</v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82">
        <f>COUNT(B20:B50)</f>
        <v>31</v>
      </c>
      <c r="C51" s="137">
        <f>COUNTIF(C20:E50,"〇")</f>
        <v>0</v>
      </c>
      <c r="D51" s="137"/>
      <c r="E51" s="137"/>
      <c r="F51" s="156">
        <f>COUNTIF(F20:H50,"〇")-COUNTIFS(F20:H50,"〇",C20:E50,"〇")</f>
        <v>0</v>
      </c>
      <c r="G51" s="156"/>
      <c r="H51" s="156"/>
      <c r="I51" s="139">
        <f>COUNTIF(I20:K50,"〇")-COUNTIFS(I20:K50,"〇",C20:E50,"〇")</f>
        <v>0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81">
        <f>'14'!B52+'15'!B51</f>
        <v>457</v>
      </c>
      <c r="C52" s="138">
        <f>'14'!C52+'15'!C51</f>
        <v>6</v>
      </c>
      <c r="D52" s="138"/>
      <c r="E52" s="138"/>
      <c r="F52" s="138">
        <f>'14'!F52+'15'!F51</f>
        <v>9</v>
      </c>
      <c r="G52" s="138"/>
      <c r="H52" s="138"/>
      <c r="I52" s="138">
        <f>'14'!I52+'15'!I51</f>
        <v>2</v>
      </c>
      <c r="J52" s="138"/>
      <c r="K52" s="138"/>
      <c r="L52" s="122" t="s">
        <v>56</v>
      </c>
      <c r="M52" s="123"/>
      <c r="N52" s="123"/>
      <c r="O52" s="123"/>
      <c r="P52" s="123"/>
      <c r="Q52" s="124">
        <f>ROUNDDOWN(I52/(B52-C52)*100,1)</f>
        <v>0.4</v>
      </c>
      <c r="R52" s="124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36" priority="4">
      <formula>LEN(TRIM(F15))=0</formula>
    </cfRule>
  </conditionalFormatting>
  <conditionalFormatting sqref="G16 I16 K16 O16 Q16 S16">
    <cfRule type="containsBlanks" dxfId="35" priority="3">
      <formula>LEN(TRIM(G16))=0</formula>
    </cfRule>
  </conditionalFormatting>
  <conditionalFormatting sqref="N10:T10 N11:S11 O7 Q7 S7">
    <cfRule type="containsBlanks" dxfId="34" priority="1">
      <formula>LEN(TRIM(N7))=0</formula>
    </cfRule>
  </conditionalFormatting>
  <dataValidations count="1">
    <dataValidation type="list" allowBlank="1" showInputMessage="1" showErrorMessage="1" sqref="C20:K50" xr:uid="{DDCE02AB-9F22-4F5F-9CB7-E2187900076E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F525-165E-4CF2-8B94-D4B1E7C92A92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tr">
        <f>共通事項入力シート!C4</f>
        <v>株式会社○○建設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tr">
        <f>共通事項入力シート!C5</f>
        <v>堺　太郎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71" t="s">
        <v>20</v>
      </c>
      <c r="F15" s="148" t="str">
        <f>共通事項入力シート!C6</f>
        <v>○○小学校改築工事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11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45962</v>
      </c>
      <c r="B20" s="55">
        <f>V20</f>
        <v>45962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32"/>
      <c r="N20" s="132"/>
      <c r="O20" s="132"/>
      <c r="P20" s="132"/>
      <c r="Q20" s="132"/>
      <c r="R20" s="132"/>
      <c r="S20" s="132"/>
      <c r="T20" s="133"/>
      <c r="V20" s="61">
        <f>EOMONTH('15'!V20,0)+1</f>
        <v>45962</v>
      </c>
    </row>
    <row r="21" spans="1:22" ht="18" customHeight="1">
      <c r="A21" s="83">
        <f>A20+1</f>
        <v>45963</v>
      </c>
      <c r="B21" s="55">
        <f>B20+1</f>
        <v>45963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1"/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45964</v>
      </c>
      <c r="B22" s="55">
        <f t="shared" si="0"/>
        <v>45964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M22" s="132"/>
      <c r="N22" s="132"/>
      <c r="O22" s="132"/>
      <c r="P22" s="132"/>
      <c r="Q22" s="132"/>
      <c r="R22" s="132"/>
      <c r="S22" s="132"/>
      <c r="T22" s="133"/>
      <c r="V22" s="1" t="s">
        <v>72</v>
      </c>
    </row>
    <row r="23" spans="1:22" ht="18" customHeight="1">
      <c r="A23" s="83">
        <f t="shared" si="0"/>
        <v>45965</v>
      </c>
      <c r="B23" s="55">
        <f t="shared" si="0"/>
        <v>45965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2"/>
      <c r="N23" s="132"/>
      <c r="O23" s="132"/>
      <c r="P23" s="132"/>
      <c r="Q23" s="132"/>
      <c r="R23" s="132"/>
      <c r="S23" s="132"/>
      <c r="T23" s="133"/>
      <c r="V23" s="54">
        <f>EOMONTH(V20,0)</f>
        <v>45991</v>
      </c>
    </row>
    <row r="24" spans="1:22" ht="18" customHeight="1">
      <c r="A24" s="83">
        <f t="shared" si="0"/>
        <v>45966</v>
      </c>
      <c r="B24" s="55">
        <f t="shared" si="0"/>
        <v>45966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45967</v>
      </c>
      <c r="B25" s="55">
        <f t="shared" si="0"/>
        <v>45967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1"/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45968</v>
      </c>
      <c r="B26" s="55">
        <f t="shared" si="0"/>
        <v>45968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45969</v>
      </c>
      <c r="B27" s="55">
        <f t="shared" si="0"/>
        <v>45969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45970</v>
      </c>
      <c r="B28" s="55">
        <f t="shared" si="0"/>
        <v>45970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45971</v>
      </c>
      <c r="B29" s="55">
        <f t="shared" si="0"/>
        <v>45971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45972</v>
      </c>
      <c r="B30" s="55">
        <f t="shared" si="0"/>
        <v>45972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45973</v>
      </c>
      <c r="B31" s="55">
        <f t="shared" si="0"/>
        <v>45973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45974</v>
      </c>
      <c r="B32" s="55">
        <f t="shared" si="0"/>
        <v>45974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45975</v>
      </c>
      <c r="B33" s="55">
        <f t="shared" si="0"/>
        <v>45975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45976</v>
      </c>
      <c r="B34" s="55">
        <f t="shared" si="0"/>
        <v>45976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45977</v>
      </c>
      <c r="B35" s="55">
        <f t="shared" si="0"/>
        <v>45977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45978</v>
      </c>
      <c r="B36" s="55">
        <f t="shared" si="0"/>
        <v>45978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45979</v>
      </c>
      <c r="B37" s="55">
        <f t="shared" si="0"/>
        <v>45979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1"/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45980</v>
      </c>
      <c r="B38" s="55">
        <f t="shared" si="1"/>
        <v>45980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45981</v>
      </c>
      <c r="B39" s="55">
        <f t="shared" si="1"/>
        <v>45981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45982</v>
      </c>
      <c r="B40" s="55">
        <f t="shared" si="1"/>
        <v>45982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45983</v>
      </c>
      <c r="B41" s="55">
        <f t="shared" si="1"/>
        <v>45983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45984</v>
      </c>
      <c r="B42" s="55">
        <f t="shared" si="1"/>
        <v>45984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45985</v>
      </c>
      <c r="B43" s="55">
        <f t="shared" si="1"/>
        <v>45985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45986</v>
      </c>
      <c r="B44" s="55">
        <f t="shared" si="1"/>
        <v>45986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45987</v>
      </c>
      <c r="B45" s="55">
        <f t="shared" si="1"/>
        <v>45987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45988</v>
      </c>
      <c r="B46" s="55">
        <f t="shared" si="1"/>
        <v>45988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45989</v>
      </c>
      <c r="B47" s="55">
        <f t="shared" si="1"/>
        <v>45989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>
        <f t="shared" ref="A48:B50" si="2">IF(A47="","",IF(DAY(A47+1)=1,"",A47+1))</f>
        <v>45990</v>
      </c>
      <c r="B48" s="55">
        <f t="shared" si="2"/>
        <v>45990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>
        <f t="shared" si="2"/>
        <v>45991</v>
      </c>
      <c r="B49" s="55">
        <f t="shared" si="2"/>
        <v>45991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75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82">
        <f>COUNT(B20:B50)</f>
        <v>30</v>
      </c>
      <c r="C51" s="137">
        <f>COUNTIF(C20:E50,"〇")</f>
        <v>0</v>
      </c>
      <c r="D51" s="137"/>
      <c r="E51" s="137"/>
      <c r="F51" s="156">
        <f>COUNTIF(F20:H50,"〇")-COUNTIFS(F20:H50,"〇",C20:E50,"〇")</f>
        <v>0</v>
      </c>
      <c r="G51" s="156"/>
      <c r="H51" s="156"/>
      <c r="I51" s="139">
        <f>COUNTIF(I20:K50,"〇")-COUNTIFS(I20:K50,"〇",C20:E50,"〇")</f>
        <v>0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81">
        <f>'15'!B52+'16'!B51</f>
        <v>487</v>
      </c>
      <c r="C52" s="138">
        <f>'15'!C52+'16'!C51</f>
        <v>6</v>
      </c>
      <c r="D52" s="138"/>
      <c r="E52" s="138"/>
      <c r="F52" s="138">
        <f>'15'!F52+'16'!F51</f>
        <v>9</v>
      </c>
      <c r="G52" s="138"/>
      <c r="H52" s="138"/>
      <c r="I52" s="138">
        <f>'15'!I52+'16'!I51</f>
        <v>2</v>
      </c>
      <c r="J52" s="138"/>
      <c r="K52" s="138"/>
      <c r="L52" s="122" t="s">
        <v>56</v>
      </c>
      <c r="M52" s="123"/>
      <c r="N52" s="123"/>
      <c r="O52" s="123"/>
      <c r="P52" s="123"/>
      <c r="Q52" s="124">
        <f>ROUNDDOWN(I52/(B52-C52)*100,1)</f>
        <v>0.4</v>
      </c>
      <c r="R52" s="124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33" priority="4">
      <formula>LEN(TRIM(F15))=0</formula>
    </cfRule>
  </conditionalFormatting>
  <conditionalFormatting sqref="G16 I16 K16 O16 Q16 S16">
    <cfRule type="containsBlanks" dxfId="32" priority="3">
      <formula>LEN(TRIM(G16))=0</formula>
    </cfRule>
  </conditionalFormatting>
  <conditionalFormatting sqref="N10:T10 N11:S11 O7 Q7 S7">
    <cfRule type="containsBlanks" dxfId="31" priority="1">
      <formula>LEN(TRIM(N7))=0</formula>
    </cfRule>
  </conditionalFormatting>
  <dataValidations count="1">
    <dataValidation type="list" allowBlank="1" showInputMessage="1" showErrorMessage="1" sqref="C20:K50" xr:uid="{4F85802E-F907-40E9-9A75-DD008A7F87DC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2F399-598D-477E-A2C2-9F2D4777DC12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tr">
        <f>共通事項入力シート!C4</f>
        <v>株式会社○○建設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tr">
        <f>共通事項入力シート!C5</f>
        <v>堺　太郎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71" t="s">
        <v>20</v>
      </c>
      <c r="F15" s="148" t="str">
        <f>共通事項入力シート!C6</f>
        <v>○○小学校改築工事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12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45992</v>
      </c>
      <c r="B20" s="55">
        <f>V20</f>
        <v>45992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32"/>
      <c r="N20" s="132"/>
      <c r="O20" s="132"/>
      <c r="P20" s="132"/>
      <c r="Q20" s="132"/>
      <c r="R20" s="132"/>
      <c r="S20" s="132"/>
      <c r="T20" s="133"/>
      <c r="V20" s="61">
        <f>EOMONTH('16'!V20,0)+1</f>
        <v>45992</v>
      </c>
    </row>
    <row r="21" spans="1:22" ht="18" customHeight="1">
      <c r="A21" s="83">
        <f>A20+1</f>
        <v>45993</v>
      </c>
      <c r="B21" s="55">
        <f>B20+1</f>
        <v>45993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1"/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45994</v>
      </c>
      <c r="B22" s="55">
        <f t="shared" si="0"/>
        <v>45994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M22" s="132"/>
      <c r="N22" s="132"/>
      <c r="O22" s="132"/>
      <c r="P22" s="132"/>
      <c r="Q22" s="132"/>
      <c r="R22" s="132"/>
      <c r="S22" s="132"/>
      <c r="T22" s="133"/>
      <c r="V22" s="1" t="s">
        <v>72</v>
      </c>
    </row>
    <row r="23" spans="1:22" ht="18" customHeight="1">
      <c r="A23" s="83">
        <f t="shared" si="0"/>
        <v>45995</v>
      </c>
      <c r="B23" s="55">
        <f t="shared" si="0"/>
        <v>45995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2"/>
      <c r="N23" s="132"/>
      <c r="O23" s="132"/>
      <c r="P23" s="132"/>
      <c r="Q23" s="132"/>
      <c r="R23" s="132"/>
      <c r="S23" s="132"/>
      <c r="T23" s="133"/>
      <c r="V23" s="54">
        <f>EOMONTH(V20,0)</f>
        <v>46022</v>
      </c>
    </row>
    <row r="24" spans="1:22" ht="18" customHeight="1">
      <c r="A24" s="83">
        <f t="shared" si="0"/>
        <v>45996</v>
      </c>
      <c r="B24" s="55">
        <f t="shared" si="0"/>
        <v>45996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45997</v>
      </c>
      <c r="B25" s="55">
        <f t="shared" si="0"/>
        <v>45997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1"/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45998</v>
      </c>
      <c r="B26" s="55">
        <f t="shared" si="0"/>
        <v>45998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45999</v>
      </c>
      <c r="B27" s="55">
        <f t="shared" si="0"/>
        <v>45999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46000</v>
      </c>
      <c r="B28" s="55">
        <f t="shared" si="0"/>
        <v>46000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46001</v>
      </c>
      <c r="B29" s="55">
        <f t="shared" si="0"/>
        <v>46001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46002</v>
      </c>
      <c r="B30" s="55">
        <f t="shared" si="0"/>
        <v>46002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46003</v>
      </c>
      <c r="B31" s="55">
        <f t="shared" si="0"/>
        <v>46003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46004</v>
      </c>
      <c r="B32" s="55">
        <f t="shared" si="0"/>
        <v>46004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46005</v>
      </c>
      <c r="B33" s="55">
        <f t="shared" si="0"/>
        <v>46005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46006</v>
      </c>
      <c r="B34" s="55">
        <f t="shared" si="0"/>
        <v>46006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46007</v>
      </c>
      <c r="B35" s="55">
        <f t="shared" si="0"/>
        <v>46007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46008</v>
      </c>
      <c r="B36" s="55">
        <f t="shared" si="0"/>
        <v>46008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46009</v>
      </c>
      <c r="B37" s="55">
        <f t="shared" si="0"/>
        <v>46009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1"/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46010</v>
      </c>
      <c r="B38" s="55">
        <f t="shared" si="1"/>
        <v>46010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46011</v>
      </c>
      <c r="B39" s="55">
        <f t="shared" si="1"/>
        <v>46011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46012</v>
      </c>
      <c r="B40" s="55">
        <f t="shared" si="1"/>
        <v>46012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46013</v>
      </c>
      <c r="B41" s="55">
        <f t="shared" si="1"/>
        <v>46013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46014</v>
      </c>
      <c r="B42" s="55">
        <f t="shared" si="1"/>
        <v>46014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46015</v>
      </c>
      <c r="B43" s="55">
        <f t="shared" si="1"/>
        <v>46015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46016</v>
      </c>
      <c r="B44" s="55">
        <f t="shared" si="1"/>
        <v>46016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46017</v>
      </c>
      <c r="B45" s="55">
        <f t="shared" si="1"/>
        <v>46017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46018</v>
      </c>
      <c r="B46" s="55">
        <f t="shared" si="1"/>
        <v>46018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46019</v>
      </c>
      <c r="B47" s="55">
        <f t="shared" si="1"/>
        <v>46019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>
        <f t="shared" ref="A48:B50" si="2">IF(A47="","",IF(DAY(A47+1)=1,"",A47+1))</f>
        <v>46020</v>
      </c>
      <c r="B48" s="55">
        <f t="shared" si="2"/>
        <v>46020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>
        <f t="shared" si="2"/>
        <v>46021</v>
      </c>
      <c r="B49" s="55">
        <f t="shared" si="2"/>
        <v>46021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75"/>
    </row>
    <row r="50" spans="1:23" ht="18" customHeight="1" thickBot="1">
      <c r="A50" s="84">
        <f t="shared" si="2"/>
        <v>46022</v>
      </c>
      <c r="B50" s="56">
        <f t="shared" si="2"/>
        <v>46022</v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82">
        <f>COUNT(B20:B50)</f>
        <v>31</v>
      </c>
      <c r="C51" s="137">
        <f>COUNTIF(C20:E50,"〇")</f>
        <v>0</v>
      </c>
      <c r="D51" s="137"/>
      <c r="E51" s="137"/>
      <c r="F51" s="156">
        <f>COUNTIF(F20:H50,"〇")-COUNTIFS(F20:H50,"〇",C20:E50,"〇")</f>
        <v>0</v>
      </c>
      <c r="G51" s="156"/>
      <c r="H51" s="156"/>
      <c r="I51" s="139">
        <f>COUNTIF(I20:K50,"〇")-COUNTIFS(I20:K50,"〇",C20:E50,"〇")</f>
        <v>0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81">
        <f>'16'!B52+'17'!B51</f>
        <v>518</v>
      </c>
      <c r="C52" s="138">
        <f>'16'!C52+'17'!C51</f>
        <v>6</v>
      </c>
      <c r="D52" s="138"/>
      <c r="E52" s="138"/>
      <c r="F52" s="138">
        <f>'16'!F52+'17'!F51</f>
        <v>9</v>
      </c>
      <c r="G52" s="138"/>
      <c r="H52" s="138"/>
      <c r="I52" s="138">
        <f>'16'!I52+'17'!I51</f>
        <v>2</v>
      </c>
      <c r="J52" s="138"/>
      <c r="K52" s="138"/>
      <c r="L52" s="122" t="s">
        <v>56</v>
      </c>
      <c r="M52" s="123"/>
      <c r="N52" s="123"/>
      <c r="O52" s="123"/>
      <c r="P52" s="123"/>
      <c r="Q52" s="124">
        <f>ROUNDDOWN(I52/(B52-C52)*100,1)</f>
        <v>0.3</v>
      </c>
      <c r="R52" s="124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30" priority="4">
      <formula>LEN(TRIM(F15))=0</formula>
    </cfRule>
  </conditionalFormatting>
  <conditionalFormatting sqref="G16 I16 K16 O16 Q16 S16">
    <cfRule type="containsBlanks" dxfId="29" priority="3">
      <formula>LEN(TRIM(G16))=0</formula>
    </cfRule>
  </conditionalFormatting>
  <conditionalFormatting sqref="N10:T10 N11:S11 O7 Q7 S7">
    <cfRule type="containsBlanks" dxfId="28" priority="1">
      <formula>LEN(TRIM(N7))=0</formula>
    </cfRule>
  </conditionalFormatting>
  <dataValidations count="1">
    <dataValidation type="list" allowBlank="1" showInputMessage="1" showErrorMessage="1" sqref="C20:K50" xr:uid="{87A9B044-D711-4BC1-9B0B-A69A63C3AECD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D158E-E537-4A15-9D79-1620B4D54F90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tr">
        <f>共通事項入力シート!C4</f>
        <v>株式会社○○建設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tr">
        <f>共通事項入力シート!C5</f>
        <v>堺　太郎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71" t="s">
        <v>20</v>
      </c>
      <c r="F15" s="148" t="str">
        <f>共通事項入力シート!C6</f>
        <v>○○小学校改築工事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8</v>
      </c>
      <c r="C18" s="7" t="s">
        <v>23</v>
      </c>
      <c r="D18" s="7">
        <f>MONTH(V20)</f>
        <v>1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46023</v>
      </c>
      <c r="B20" s="55">
        <f>V20</f>
        <v>46023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32"/>
      <c r="N20" s="132"/>
      <c r="O20" s="132"/>
      <c r="P20" s="132"/>
      <c r="Q20" s="132"/>
      <c r="R20" s="132"/>
      <c r="S20" s="132"/>
      <c r="T20" s="133"/>
      <c r="V20" s="61">
        <f>EOMONTH('17'!V20,0)+1</f>
        <v>46023</v>
      </c>
    </row>
    <row r="21" spans="1:22" ht="18" customHeight="1">
      <c r="A21" s="83">
        <f>A20+1</f>
        <v>46024</v>
      </c>
      <c r="B21" s="55">
        <f>B20+1</f>
        <v>46024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1"/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46025</v>
      </c>
      <c r="B22" s="55">
        <f t="shared" si="0"/>
        <v>46025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M22" s="132"/>
      <c r="N22" s="132"/>
      <c r="O22" s="132"/>
      <c r="P22" s="132"/>
      <c r="Q22" s="132"/>
      <c r="R22" s="132"/>
      <c r="S22" s="132"/>
      <c r="T22" s="133"/>
      <c r="V22" s="1" t="s">
        <v>72</v>
      </c>
    </row>
    <row r="23" spans="1:22" ht="18" customHeight="1">
      <c r="A23" s="83">
        <f t="shared" si="0"/>
        <v>46026</v>
      </c>
      <c r="B23" s="55">
        <f t="shared" si="0"/>
        <v>46026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2"/>
      <c r="N23" s="132"/>
      <c r="O23" s="132"/>
      <c r="P23" s="132"/>
      <c r="Q23" s="132"/>
      <c r="R23" s="132"/>
      <c r="S23" s="132"/>
      <c r="T23" s="133"/>
      <c r="V23" s="54">
        <f>EOMONTH(V20,0)</f>
        <v>46053</v>
      </c>
    </row>
    <row r="24" spans="1:22" ht="18" customHeight="1">
      <c r="A24" s="83">
        <f t="shared" si="0"/>
        <v>46027</v>
      </c>
      <c r="B24" s="55">
        <f t="shared" si="0"/>
        <v>46027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46028</v>
      </c>
      <c r="B25" s="55">
        <f t="shared" si="0"/>
        <v>46028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1"/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46029</v>
      </c>
      <c r="B26" s="55">
        <f t="shared" si="0"/>
        <v>46029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46030</v>
      </c>
      <c r="B27" s="55">
        <f t="shared" si="0"/>
        <v>46030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46031</v>
      </c>
      <c r="B28" s="55">
        <f t="shared" si="0"/>
        <v>46031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46032</v>
      </c>
      <c r="B29" s="55">
        <f t="shared" si="0"/>
        <v>46032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46033</v>
      </c>
      <c r="B30" s="55">
        <f t="shared" si="0"/>
        <v>46033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46034</v>
      </c>
      <c r="B31" s="55">
        <f t="shared" si="0"/>
        <v>46034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46035</v>
      </c>
      <c r="B32" s="55">
        <f t="shared" si="0"/>
        <v>46035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46036</v>
      </c>
      <c r="B33" s="55">
        <f t="shared" si="0"/>
        <v>46036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46037</v>
      </c>
      <c r="B34" s="55">
        <f t="shared" si="0"/>
        <v>46037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46038</v>
      </c>
      <c r="B35" s="55">
        <f t="shared" si="0"/>
        <v>46038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46039</v>
      </c>
      <c r="B36" s="55">
        <f t="shared" si="0"/>
        <v>46039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46040</v>
      </c>
      <c r="B37" s="55">
        <f t="shared" si="0"/>
        <v>46040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1"/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46041</v>
      </c>
      <c r="B38" s="55">
        <f t="shared" si="1"/>
        <v>46041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46042</v>
      </c>
      <c r="B39" s="55">
        <f t="shared" si="1"/>
        <v>46042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46043</v>
      </c>
      <c r="B40" s="55">
        <f t="shared" si="1"/>
        <v>46043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46044</v>
      </c>
      <c r="B41" s="55">
        <f t="shared" si="1"/>
        <v>46044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46045</v>
      </c>
      <c r="B42" s="55">
        <f t="shared" si="1"/>
        <v>46045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46046</v>
      </c>
      <c r="B43" s="55">
        <f t="shared" si="1"/>
        <v>46046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46047</v>
      </c>
      <c r="B44" s="55">
        <f t="shared" si="1"/>
        <v>46047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46048</v>
      </c>
      <c r="B45" s="55">
        <f t="shared" si="1"/>
        <v>46048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46049</v>
      </c>
      <c r="B46" s="55">
        <f t="shared" si="1"/>
        <v>46049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46050</v>
      </c>
      <c r="B47" s="55">
        <f t="shared" si="1"/>
        <v>46050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>
        <f t="shared" ref="A48:B50" si="2">IF(A47="","",IF(DAY(A47+1)=1,"",A47+1))</f>
        <v>46051</v>
      </c>
      <c r="B48" s="55">
        <f t="shared" si="2"/>
        <v>46051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>
        <f t="shared" si="2"/>
        <v>46052</v>
      </c>
      <c r="B49" s="55">
        <f t="shared" si="2"/>
        <v>46052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75"/>
    </row>
    <row r="50" spans="1:23" ht="18" customHeight="1" thickBot="1">
      <c r="A50" s="84">
        <f t="shared" si="2"/>
        <v>46053</v>
      </c>
      <c r="B50" s="56">
        <f t="shared" si="2"/>
        <v>46053</v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82">
        <f>COUNT(B20:B50)</f>
        <v>31</v>
      </c>
      <c r="C51" s="137">
        <f>COUNTIF(C20:E50,"〇")</f>
        <v>0</v>
      </c>
      <c r="D51" s="137"/>
      <c r="E51" s="137"/>
      <c r="F51" s="156">
        <f>COUNTIF(F20:H50,"〇")-COUNTIFS(F20:H50,"〇",C20:E50,"〇")</f>
        <v>0</v>
      </c>
      <c r="G51" s="156"/>
      <c r="H51" s="156"/>
      <c r="I51" s="139">
        <f>COUNTIF(I20:K50,"〇")-COUNTIFS(I20:K50,"〇",C20:E50,"〇")</f>
        <v>0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81">
        <f>'17'!B52+'18'!B51</f>
        <v>549</v>
      </c>
      <c r="C52" s="138">
        <f>'17'!C52+'18'!C51</f>
        <v>6</v>
      </c>
      <c r="D52" s="138"/>
      <c r="E52" s="138"/>
      <c r="F52" s="138">
        <f>'17'!F52+'18'!F51</f>
        <v>9</v>
      </c>
      <c r="G52" s="138"/>
      <c r="H52" s="138"/>
      <c r="I52" s="138">
        <f>'17'!I52+'18'!I51</f>
        <v>2</v>
      </c>
      <c r="J52" s="138"/>
      <c r="K52" s="138"/>
      <c r="L52" s="122" t="s">
        <v>56</v>
      </c>
      <c r="M52" s="123"/>
      <c r="N52" s="123"/>
      <c r="O52" s="123"/>
      <c r="P52" s="123"/>
      <c r="Q52" s="124">
        <f>ROUNDDOWN(I52/(B52-C52)*100,1)</f>
        <v>0.3</v>
      </c>
      <c r="R52" s="124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27" priority="4">
      <formula>LEN(TRIM(F15))=0</formula>
    </cfRule>
  </conditionalFormatting>
  <conditionalFormatting sqref="G16 I16 K16 O16 Q16 S16">
    <cfRule type="containsBlanks" dxfId="26" priority="3">
      <formula>LEN(TRIM(G16))=0</formula>
    </cfRule>
  </conditionalFormatting>
  <conditionalFormatting sqref="N10:T10 N11:S11 O7 Q7 S7">
    <cfRule type="containsBlanks" dxfId="25" priority="1">
      <formula>LEN(TRIM(N7))=0</formula>
    </cfRule>
  </conditionalFormatting>
  <dataValidations count="1">
    <dataValidation type="list" allowBlank="1" showInputMessage="1" showErrorMessage="1" sqref="C20:K50" xr:uid="{E0EB8A23-9DC1-4753-916C-D3F9D8C27D55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6"/>
  <sheetViews>
    <sheetView view="pageBreakPreview" zoomScaleNormal="100" zoomScaleSheetLayoutView="100" workbookViewId="0">
      <selection activeCell="C20" sqref="C20:E20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tr">
        <f>共通事項入力シート!C4</f>
        <v>株式会社○○建設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tr">
        <f>共通事項入力シート!C5</f>
        <v>堺　太郎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31" t="s">
        <v>20</v>
      </c>
      <c r="F15" s="148" t="str">
        <f>共通事項入力シート!C6</f>
        <v>○○小学校改築工事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31" t="s">
        <v>20</v>
      </c>
      <c r="F16" s="29" t="s">
        <v>33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6</v>
      </c>
      <c r="C18" s="7" t="s">
        <v>23</v>
      </c>
      <c r="D18" s="7">
        <f>MONTH(V20)</f>
        <v>8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45505</v>
      </c>
      <c r="B20" s="55">
        <f>V20</f>
        <v>45505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32"/>
      <c r="N20" s="132"/>
      <c r="O20" s="132"/>
      <c r="P20" s="132"/>
      <c r="Q20" s="132"/>
      <c r="R20" s="132"/>
      <c r="S20" s="132"/>
      <c r="T20" s="133"/>
      <c r="V20" s="61">
        <f>共通事項入力シート!C9-DAY(共通事項入力シート!C9)+1</f>
        <v>45505</v>
      </c>
    </row>
    <row r="21" spans="1:22" ht="18" customHeight="1">
      <c r="A21" s="83">
        <f>A20+1</f>
        <v>45506</v>
      </c>
      <c r="B21" s="55">
        <f>B20+1</f>
        <v>45506</v>
      </c>
      <c r="C21" s="140"/>
      <c r="D21" s="141"/>
      <c r="E21" s="142"/>
      <c r="F21" s="140"/>
      <c r="G21" s="141"/>
      <c r="H21" s="142"/>
      <c r="I21" s="130"/>
      <c r="J21" s="130"/>
      <c r="K21" s="130"/>
      <c r="L21" s="131"/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A47" si="0">A21+1</f>
        <v>45507</v>
      </c>
      <c r="B22" s="55">
        <f t="shared" ref="B22:B47" si="1">B21+1</f>
        <v>45507</v>
      </c>
      <c r="C22" s="140"/>
      <c r="D22" s="141"/>
      <c r="E22" s="142"/>
      <c r="F22" s="130" t="s">
        <v>80</v>
      </c>
      <c r="G22" s="130"/>
      <c r="H22" s="130"/>
      <c r="I22" s="130"/>
      <c r="J22" s="130"/>
      <c r="K22" s="130"/>
      <c r="L22" s="131"/>
      <c r="M22" s="132"/>
      <c r="N22" s="132"/>
      <c r="O22" s="132"/>
      <c r="P22" s="132"/>
      <c r="Q22" s="132"/>
      <c r="R22" s="132"/>
      <c r="S22" s="132"/>
      <c r="T22" s="133"/>
      <c r="V22" s="1" t="s">
        <v>72</v>
      </c>
    </row>
    <row r="23" spans="1:22" ht="18" customHeight="1">
      <c r="A23" s="83">
        <f t="shared" si="0"/>
        <v>45508</v>
      </c>
      <c r="B23" s="55">
        <f t="shared" si="1"/>
        <v>45508</v>
      </c>
      <c r="C23" s="140"/>
      <c r="D23" s="141"/>
      <c r="E23" s="142"/>
      <c r="F23" s="130" t="s">
        <v>80</v>
      </c>
      <c r="G23" s="130"/>
      <c r="H23" s="130"/>
      <c r="I23" s="130"/>
      <c r="J23" s="130"/>
      <c r="K23" s="130"/>
      <c r="L23" s="131"/>
      <c r="M23" s="132"/>
      <c r="N23" s="132"/>
      <c r="O23" s="132"/>
      <c r="P23" s="132"/>
      <c r="Q23" s="132"/>
      <c r="R23" s="132"/>
      <c r="S23" s="132"/>
      <c r="T23" s="133"/>
      <c r="V23" s="54">
        <f>EOMONTH(V20,0)</f>
        <v>45535</v>
      </c>
    </row>
    <row r="24" spans="1:22" ht="18" customHeight="1">
      <c r="A24" s="83">
        <f t="shared" si="0"/>
        <v>45509</v>
      </c>
      <c r="B24" s="55">
        <f t="shared" si="1"/>
        <v>45509</v>
      </c>
      <c r="C24" s="140"/>
      <c r="D24" s="141"/>
      <c r="E24" s="142"/>
      <c r="F24" s="140"/>
      <c r="G24" s="141"/>
      <c r="H24" s="142"/>
      <c r="I24" s="130"/>
      <c r="J24" s="130"/>
      <c r="K24" s="130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45510</v>
      </c>
      <c r="B25" s="55">
        <f t="shared" si="1"/>
        <v>45510</v>
      </c>
      <c r="C25" s="140"/>
      <c r="D25" s="141"/>
      <c r="E25" s="142"/>
      <c r="F25" s="140"/>
      <c r="G25" s="141"/>
      <c r="H25" s="142"/>
      <c r="I25" s="130"/>
      <c r="J25" s="130"/>
      <c r="K25" s="130"/>
      <c r="L25" s="131"/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45511</v>
      </c>
      <c r="B26" s="55">
        <f t="shared" si="1"/>
        <v>45511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45512</v>
      </c>
      <c r="B27" s="55">
        <f t="shared" si="1"/>
        <v>45512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45513</v>
      </c>
      <c r="B28" s="55">
        <f t="shared" si="1"/>
        <v>45513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45514</v>
      </c>
      <c r="B29" s="55">
        <f t="shared" si="1"/>
        <v>45514</v>
      </c>
      <c r="C29" s="130"/>
      <c r="D29" s="130"/>
      <c r="E29" s="130"/>
      <c r="F29" s="130" t="s">
        <v>80</v>
      </c>
      <c r="G29" s="130"/>
      <c r="H29" s="130"/>
      <c r="I29" s="130"/>
      <c r="J29" s="130"/>
      <c r="K29" s="130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45515</v>
      </c>
      <c r="B30" s="55">
        <f t="shared" si="1"/>
        <v>45515</v>
      </c>
      <c r="C30" s="130"/>
      <c r="D30" s="130"/>
      <c r="E30" s="130"/>
      <c r="F30" s="130" t="s">
        <v>80</v>
      </c>
      <c r="G30" s="130"/>
      <c r="H30" s="130"/>
      <c r="I30" s="130"/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45516</v>
      </c>
      <c r="B31" s="55">
        <f t="shared" si="1"/>
        <v>45516</v>
      </c>
      <c r="C31" s="130" t="s">
        <v>80</v>
      </c>
      <c r="D31" s="130"/>
      <c r="E31" s="130"/>
      <c r="F31" s="130" t="s">
        <v>80</v>
      </c>
      <c r="G31" s="130"/>
      <c r="H31" s="130"/>
      <c r="I31" s="130"/>
      <c r="J31" s="130"/>
      <c r="K31" s="130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45517</v>
      </c>
      <c r="B32" s="55">
        <f t="shared" si="1"/>
        <v>45517</v>
      </c>
      <c r="C32" s="130" t="s">
        <v>80</v>
      </c>
      <c r="D32" s="130"/>
      <c r="E32" s="130"/>
      <c r="F32" s="130" t="s">
        <v>80</v>
      </c>
      <c r="G32" s="130"/>
      <c r="H32" s="130"/>
      <c r="I32" s="130"/>
      <c r="J32" s="130"/>
      <c r="K32" s="130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45518</v>
      </c>
      <c r="B33" s="55">
        <f t="shared" si="1"/>
        <v>45518</v>
      </c>
      <c r="C33" s="130" t="s">
        <v>80</v>
      </c>
      <c r="D33" s="130"/>
      <c r="E33" s="130"/>
      <c r="F33" s="130" t="s">
        <v>80</v>
      </c>
      <c r="G33" s="130"/>
      <c r="H33" s="130"/>
      <c r="I33" s="130"/>
      <c r="J33" s="130"/>
      <c r="K33" s="130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45519</v>
      </c>
      <c r="B34" s="55">
        <f t="shared" si="1"/>
        <v>45519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45520</v>
      </c>
      <c r="B35" s="55">
        <f t="shared" si="1"/>
        <v>45520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45521</v>
      </c>
      <c r="B36" s="55">
        <f t="shared" si="1"/>
        <v>45521</v>
      </c>
      <c r="C36" s="130"/>
      <c r="D36" s="130"/>
      <c r="E36" s="130"/>
      <c r="F36" s="130" t="s">
        <v>80</v>
      </c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45522</v>
      </c>
      <c r="B37" s="55">
        <f t="shared" si="1"/>
        <v>45522</v>
      </c>
      <c r="C37" s="130"/>
      <c r="D37" s="130"/>
      <c r="E37" s="130"/>
      <c r="F37" s="130" t="s">
        <v>80</v>
      </c>
      <c r="G37" s="130"/>
      <c r="H37" s="130"/>
      <c r="I37" s="130"/>
      <c r="J37" s="130"/>
      <c r="K37" s="130"/>
      <c r="L37" s="131"/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si="0"/>
        <v>45523</v>
      </c>
      <c r="B38" s="55">
        <f t="shared" si="1"/>
        <v>45523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0"/>
        <v>45524</v>
      </c>
      <c r="B39" s="55">
        <f t="shared" si="1"/>
        <v>45524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0"/>
        <v>45525</v>
      </c>
      <c r="B40" s="55">
        <f t="shared" si="1"/>
        <v>45525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0"/>
        <v>45526</v>
      </c>
      <c r="B41" s="55">
        <f t="shared" si="1"/>
        <v>45526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0"/>
        <v>45527</v>
      </c>
      <c r="B42" s="55">
        <f t="shared" si="1"/>
        <v>45527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0"/>
        <v>45528</v>
      </c>
      <c r="B43" s="55">
        <f t="shared" si="1"/>
        <v>45528</v>
      </c>
      <c r="C43" s="130"/>
      <c r="D43" s="130"/>
      <c r="E43" s="130"/>
      <c r="F43" s="130" t="s">
        <v>80</v>
      </c>
      <c r="G43" s="130"/>
      <c r="H43" s="130"/>
      <c r="I43" s="130"/>
      <c r="J43" s="130"/>
      <c r="K43" s="130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0"/>
        <v>45529</v>
      </c>
      <c r="B44" s="55">
        <f t="shared" si="1"/>
        <v>45529</v>
      </c>
      <c r="C44" s="130"/>
      <c r="D44" s="130"/>
      <c r="E44" s="130"/>
      <c r="F44" s="130" t="s">
        <v>80</v>
      </c>
      <c r="G44" s="130"/>
      <c r="H44" s="130"/>
      <c r="I44" s="130"/>
      <c r="J44" s="130"/>
      <c r="K44" s="130"/>
      <c r="L44" s="131"/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0"/>
        <v>45530</v>
      </c>
      <c r="B45" s="55">
        <f t="shared" si="1"/>
        <v>45530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0"/>
        <v>45531</v>
      </c>
      <c r="B46" s="55">
        <f t="shared" si="1"/>
        <v>45531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0"/>
        <v>45532</v>
      </c>
      <c r="B47" s="55">
        <f t="shared" si="1"/>
        <v>45532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>
        <f t="shared" ref="A48:B50" si="2">IF(A47="","",IF(DAY(A47+1)=1,"",A47+1))</f>
        <v>45533</v>
      </c>
      <c r="B48" s="55">
        <f t="shared" si="2"/>
        <v>45533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>
        <f t="shared" si="2"/>
        <v>45534</v>
      </c>
      <c r="B49" s="55">
        <f t="shared" si="2"/>
        <v>45534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54"/>
    </row>
    <row r="50" spans="1:23" ht="18" customHeight="1" thickBot="1">
      <c r="A50" s="84">
        <f t="shared" si="2"/>
        <v>45535</v>
      </c>
      <c r="B50" s="56">
        <f t="shared" si="2"/>
        <v>45535</v>
      </c>
      <c r="C50" s="136"/>
      <c r="D50" s="136"/>
      <c r="E50" s="136"/>
      <c r="F50" s="130" t="s">
        <v>80</v>
      </c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57">
        <f>COUNT(B20:B50)</f>
        <v>31</v>
      </c>
      <c r="C51" s="137">
        <f>COUNTIF(C20:E50,"〇")</f>
        <v>3</v>
      </c>
      <c r="D51" s="137"/>
      <c r="E51" s="137"/>
      <c r="F51" s="156">
        <f>COUNTIF(F20:H50,"〇")-COUNTIFS(F20:H50,"〇",C20:E50,"〇")</f>
        <v>9</v>
      </c>
      <c r="G51" s="156"/>
      <c r="H51" s="156"/>
      <c r="I51" s="139">
        <f>COUNTIF(I20:K50,"〇")-COUNTIFS(I20:K50,"〇",C20:E50,"〇")</f>
        <v>0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53">
        <f>B51</f>
        <v>31</v>
      </c>
      <c r="C52" s="138">
        <f>C51</f>
        <v>3</v>
      </c>
      <c r="D52" s="138"/>
      <c r="E52" s="138"/>
      <c r="F52" s="138">
        <f>F51</f>
        <v>9</v>
      </c>
      <c r="G52" s="138"/>
      <c r="H52" s="138"/>
      <c r="I52" s="135">
        <f>I51</f>
        <v>0</v>
      </c>
      <c r="J52" s="135"/>
      <c r="K52" s="135"/>
      <c r="L52" s="122" t="s">
        <v>56</v>
      </c>
      <c r="M52" s="123"/>
      <c r="N52" s="123"/>
      <c r="O52" s="123"/>
      <c r="P52" s="123"/>
      <c r="Q52" s="124">
        <f>ROUNDDOWN(I52/(B52-C52)*100,1)</f>
        <v>0</v>
      </c>
      <c r="R52" s="124"/>
      <c r="S52" s="125" t="s">
        <v>71</v>
      </c>
      <c r="T52" s="126"/>
      <c r="V52" s="59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V53" s="59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V54" s="59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sheetProtection sheet="1" scenarios="1"/>
  <mergeCells count="149">
    <mergeCell ref="A56:T56"/>
    <mergeCell ref="A54:T55"/>
    <mergeCell ref="A53:T53"/>
    <mergeCell ref="F15:T15"/>
    <mergeCell ref="N11:S11"/>
    <mergeCell ref="L50:T50"/>
    <mergeCell ref="L51:T51"/>
    <mergeCell ref="A16:D16"/>
    <mergeCell ref="A15:D15"/>
    <mergeCell ref="L45:T45"/>
    <mergeCell ref="L46:T46"/>
    <mergeCell ref="L47:T47"/>
    <mergeCell ref="L48:T48"/>
    <mergeCell ref="L49:T49"/>
    <mergeCell ref="F51:H51"/>
    <mergeCell ref="F52:H52"/>
    <mergeCell ref="I20:K20"/>
    <mergeCell ref="I21:K21"/>
    <mergeCell ref="I22:K22"/>
    <mergeCell ref="I23:K23"/>
    <mergeCell ref="I24:K24"/>
    <mergeCell ref="I25:K25"/>
    <mergeCell ref="I26:K26"/>
    <mergeCell ref="C19:E19"/>
    <mergeCell ref="F19:H19"/>
    <mergeCell ref="I19:K19"/>
    <mergeCell ref="L19:T19"/>
    <mergeCell ref="C30:E30"/>
    <mergeCell ref="C31:E31"/>
    <mergeCell ref="C32:E32"/>
    <mergeCell ref="C33:E33"/>
    <mergeCell ref="F20:H20"/>
    <mergeCell ref="F21:H21"/>
    <mergeCell ref="F22:H22"/>
    <mergeCell ref="F23:H23"/>
    <mergeCell ref="I33:K33"/>
    <mergeCell ref="C20:E20"/>
    <mergeCell ref="C21:E21"/>
    <mergeCell ref="C22:E22"/>
    <mergeCell ref="C23:E23"/>
    <mergeCell ref="C24:E24"/>
    <mergeCell ref="F24:H24"/>
    <mergeCell ref="I27:K27"/>
    <mergeCell ref="I28:K28"/>
    <mergeCell ref="I29:K29"/>
    <mergeCell ref="I30:K30"/>
    <mergeCell ref="I31:K31"/>
    <mergeCell ref="I32:K32"/>
    <mergeCell ref="C25:E25"/>
    <mergeCell ref="C26:E26"/>
    <mergeCell ref="C27:E27"/>
    <mergeCell ref="C28:E28"/>
    <mergeCell ref="C29:E29"/>
    <mergeCell ref="F34:H3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I35:K35"/>
    <mergeCell ref="I36:K36"/>
    <mergeCell ref="I37:K37"/>
    <mergeCell ref="C45:E45"/>
    <mergeCell ref="C46:E46"/>
    <mergeCell ref="L35:T35"/>
    <mergeCell ref="L36:T36"/>
    <mergeCell ref="L37:T37"/>
    <mergeCell ref="L38:T38"/>
    <mergeCell ref="L39:T39"/>
    <mergeCell ref="C41:E41"/>
    <mergeCell ref="F37:H37"/>
    <mergeCell ref="F38:H38"/>
    <mergeCell ref="F39:H39"/>
    <mergeCell ref="F40:H40"/>
    <mergeCell ref="F41:H41"/>
    <mergeCell ref="L40:T40"/>
    <mergeCell ref="L41:T41"/>
    <mergeCell ref="I40:K40"/>
    <mergeCell ref="I38:K38"/>
    <mergeCell ref="I39:K39"/>
    <mergeCell ref="I41:K41"/>
    <mergeCell ref="I42:K42"/>
    <mergeCell ref="C44:E44"/>
    <mergeCell ref="I44:K44"/>
    <mergeCell ref="C42:E42"/>
    <mergeCell ref="C43:E43"/>
    <mergeCell ref="C52:E52"/>
    <mergeCell ref="F47:H47"/>
    <mergeCell ref="F48:H48"/>
    <mergeCell ref="F49:H49"/>
    <mergeCell ref="F50:H50"/>
    <mergeCell ref="I47:K47"/>
    <mergeCell ref="I48:K48"/>
    <mergeCell ref="I49:K49"/>
    <mergeCell ref="I50:K50"/>
    <mergeCell ref="I51:K51"/>
    <mergeCell ref="C47:E47"/>
    <mergeCell ref="C40:E40"/>
    <mergeCell ref="F36:H36"/>
    <mergeCell ref="F35:H35"/>
    <mergeCell ref="C36:E36"/>
    <mergeCell ref="C34:E34"/>
    <mergeCell ref="C48:E48"/>
    <mergeCell ref="I52:K52"/>
    <mergeCell ref="L20:T20"/>
    <mergeCell ref="L21:T21"/>
    <mergeCell ref="L22:T22"/>
    <mergeCell ref="L23:T23"/>
    <mergeCell ref="L24:T24"/>
    <mergeCell ref="L42:T42"/>
    <mergeCell ref="L43:T43"/>
    <mergeCell ref="L44:T44"/>
    <mergeCell ref="C49:E49"/>
    <mergeCell ref="C50:E50"/>
    <mergeCell ref="C51:E51"/>
    <mergeCell ref="F42:H42"/>
    <mergeCell ref="F43:H43"/>
    <mergeCell ref="F44:H44"/>
    <mergeCell ref="F45:H45"/>
    <mergeCell ref="F46:H46"/>
    <mergeCell ref="I43:K43"/>
    <mergeCell ref="L52:P52"/>
    <mergeCell ref="Q52:R52"/>
    <mergeCell ref="S52:T52"/>
    <mergeCell ref="P2:Q2"/>
    <mergeCell ref="R2:S2"/>
    <mergeCell ref="N10:T10"/>
    <mergeCell ref="I45:K45"/>
    <mergeCell ref="I46:K46"/>
    <mergeCell ref="L25:T25"/>
    <mergeCell ref="L26:T26"/>
    <mergeCell ref="L27:T27"/>
    <mergeCell ref="L28:T28"/>
    <mergeCell ref="L29:T29"/>
    <mergeCell ref="I34:K34"/>
    <mergeCell ref="L30:T30"/>
    <mergeCell ref="L31:T31"/>
    <mergeCell ref="L32:T32"/>
    <mergeCell ref="L33:T33"/>
    <mergeCell ref="L34:T34"/>
    <mergeCell ref="C13:S13"/>
    <mergeCell ref="C35:E35"/>
    <mergeCell ref="C37:E37"/>
    <mergeCell ref="C38:E38"/>
    <mergeCell ref="C39:E39"/>
  </mergeCells>
  <phoneticPr fontId="2"/>
  <conditionalFormatting sqref="F15:T15">
    <cfRule type="containsBlanks" dxfId="78" priority="4">
      <formula>LEN(TRIM(F15))=0</formula>
    </cfRule>
  </conditionalFormatting>
  <conditionalFormatting sqref="G16 I16 K16 O16 Q16 S16">
    <cfRule type="containsBlanks" dxfId="77" priority="2">
      <formula>LEN(TRIM(G16))=0</formula>
    </cfRule>
  </conditionalFormatting>
  <conditionalFormatting sqref="N10:T10 N11:S11 O7 Q7 S7">
    <cfRule type="containsBlanks" dxfId="76" priority="1">
      <formula>LEN(TRIM(N7))=0</formula>
    </cfRule>
  </conditionalFormatting>
  <dataValidations count="1">
    <dataValidation type="list" allowBlank="1" showInputMessage="1" showErrorMessage="1" sqref="C20:K50" xr:uid="{957C1290-DF24-44CF-A3DC-936BCDA3F9A5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806CD-D0A0-41BF-B8DC-519F19727993}">
  <dimension ref="A1:W56"/>
  <sheetViews>
    <sheetView view="pageBreakPreview" topLeftCell="A19" zoomScaleNormal="100" zoomScaleSheetLayoutView="100" workbookViewId="0">
      <selection activeCell="A48" sqref="A48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tr">
        <f>共通事項入力シート!C4</f>
        <v>株式会社○○建設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tr">
        <f>共通事項入力シート!C5</f>
        <v>堺　太郎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71" t="s">
        <v>20</v>
      </c>
      <c r="F15" s="148" t="str">
        <f>共通事項入力シート!C6</f>
        <v>○○小学校改築工事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8</v>
      </c>
      <c r="C18" s="7" t="s">
        <v>23</v>
      </c>
      <c r="D18" s="7">
        <f>MONTH(V20)</f>
        <v>2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46054</v>
      </c>
      <c r="B20" s="55">
        <f>V20</f>
        <v>46054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32"/>
      <c r="N20" s="132"/>
      <c r="O20" s="132"/>
      <c r="P20" s="132"/>
      <c r="Q20" s="132"/>
      <c r="R20" s="132"/>
      <c r="S20" s="132"/>
      <c r="T20" s="133"/>
      <c r="V20" s="61">
        <f>EOMONTH('18'!V20,0)+1</f>
        <v>46054</v>
      </c>
    </row>
    <row r="21" spans="1:22" ht="18" customHeight="1">
      <c r="A21" s="83">
        <f>A20+1</f>
        <v>46055</v>
      </c>
      <c r="B21" s="55">
        <f>B20+1</f>
        <v>46055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1"/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46056</v>
      </c>
      <c r="B22" s="55">
        <f t="shared" si="0"/>
        <v>46056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M22" s="132"/>
      <c r="N22" s="132"/>
      <c r="O22" s="132"/>
      <c r="P22" s="132"/>
      <c r="Q22" s="132"/>
      <c r="R22" s="132"/>
      <c r="S22" s="132"/>
      <c r="T22" s="133"/>
      <c r="V22" s="1" t="s">
        <v>72</v>
      </c>
    </row>
    <row r="23" spans="1:22" ht="18" customHeight="1">
      <c r="A23" s="83">
        <f t="shared" si="0"/>
        <v>46057</v>
      </c>
      <c r="B23" s="55">
        <f t="shared" si="0"/>
        <v>46057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2"/>
      <c r="N23" s="132"/>
      <c r="O23" s="132"/>
      <c r="P23" s="132"/>
      <c r="Q23" s="132"/>
      <c r="R23" s="132"/>
      <c r="S23" s="132"/>
      <c r="T23" s="133"/>
      <c r="V23" s="54">
        <f>EOMONTH(V20,0)</f>
        <v>46081</v>
      </c>
    </row>
    <row r="24" spans="1:22" ht="18" customHeight="1">
      <c r="A24" s="83">
        <f t="shared" si="0"/>
        <v>46058</v>
      </c>
      <c r="B24" s="55">
        <f t="shared" si="0"/>
        <v>46058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46059</v>
      </c>
      <c r="B25" s="55">
        <f t="shared" si="0"/>
        <v>46059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1"/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46060</v>
      </c>
      <c r="B26" s="55">
        <f t="shared" si="0"/>
        <v>46060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46061</v>
      </c>
      <c r="B27" s="55">
        <f t="shared" si="0"/>
        <v>46061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46062</v>
      </c>
      <c r="B28" s="55">
        <f t="shared" si="0"/>
        <v>46062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46063</v>
      </c>
      <c r="B29" s="55">
        <f t="shared" si="0"/>
        <v>46063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46064</v>
      </c>
      <c r="B30" s="55">
        <f t="shared" si="0"/>
        <v>46064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46065</v>
      </c>
      <c r="B31" s="55">
        <f t="shared" si="0"/>
        <v>46065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46066</v>
      </c>
      <c r="B32" s="55">
        <f t="shared" si="0"/>
        <v>46066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46067</v>
      </c>
      <c r="B33" s="55">
        <f t="shared" si="0"/>
        <v>46067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46068</v>
      </c>
      <c r="B34" s="55">
        <f t="shared" si="0"/>
        <v>46068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46069</v>
      </c>
      <c r="B35" s="55">
        <f t="shared" si="0"/>
        <v>46069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46070</v>
      </c>
      <c r="B36" s="55">
        <f t="shared" si="0"/>
        <v>46070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46071</v>
      </c>
      <c r="B37" s="55">
        <f t="shared" si="0"/>
        <v>46071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1"/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46072</v>
      </c>
      <c r="B38" s="55">
        <f t="shared" si="1"/>
        <v>46072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46073</v>
      </c>
      <c r="B39" s="55">
        <f t="shared" si="1"/>
        <v>46073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46074</v>
      </c>
      <c r="B40" s="55">
        <f t="shared" si="1"/>
        <v>46074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46075</v>
      </c>
      <c r="B41" s="55">
        <f t="shared" si="1"/>
        <v>46075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46076</v>
      </c>
      <c r="B42" s="55">
        <f t="shared" si="1"/>
        <v>46076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46077</v>
      </c>
      <c r="B43" s="55">
        <f t="shared" si="1"/>
        <v>46077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46078</v>
      </c>
      <c r="B44" s="55">
        <f t="shared" si="1"/>
        <v>46078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46079</v>
      </c>
      <c r="B45" s="55">
        <f t="shared" si="1"/>
        <v>46079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46080</v>
      </c>
      <c r="B46" s="55">
        <f t="shared" si="1"/>
        <v>46080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46081</v>
      </c>
      <c r="B47" s="55">
        <f t="shared" si="1"/>
        <v>46081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 t="str">
        <f t="shared" ref="A48:B50" si="2">IF(A47="","",IF(DAY(A47+1)=1,"",A47+1))</f>
        <v/>
      </c>
      <c r="B48" s="55" t="str">
        <f t="shared" si="2"/>
        <v/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 t="str">
        <f t="shared" si="2"/>
        <v/>
      </c>
      <c r="B49" s="55" t="str">
        <f t="shared" si="2"/>
        <v/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75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82">
        <f>COUNT(B20:B50)</f>
        <v>28</v>
      </c>
      <c r="C51" s="137">
        <f>COUNTIF(C20:E50,"〇")</f>
        <v>0</v>
      </c>
      <c r="D51" s="137"/>
      <c r="E51" s="137"/>
      <c r="F51" s="156">
        <f>COUNTIF(F20:H50,"〇")-COUNTIFS(F20:H50,"〇",C20:E50,"〇")</f>
        <v>0</v>
      </c>
      <c r="G51" s="156"/>
      <c r="H51" s="156"/>
      <c r="I51" s="139">
        <f>COUNTIF(I20:K50,"〇")-COUNTIFS(I20:K50,"〇",C20:E50,"〇")</f>
        <v>0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81">
        <f>'18'!B52+'19'!B51</f>
        <v>577</v>
      </c>
      <c r="C52" s="138">
        <f>'18'!C52+'19'!C51</f>
        <v>6</v>
      </c>
      <c r="D52" s="138"/>
      <c r="E52" s="138"/>
      <c r="F52" s="138">
        <f>'18'!F52+'19'!F51</f>
        <v>9</v>
      </c>
      <c r="G52" s="138"/>
      <c r="H52" s="138"/>
      <c r="I52" s="138">
        <f>'18'!I52+'19'!I51</f>
        <v>2</v>
      </c>
      <c r="J52" s="138"/>
      <c r="K52" s="138"/>
      <c r="L52" s="122" t="s">
        <v>56</v>
      </c>
      <c r="M52" s="123"/>
      <c r="N52" s="123"/>
      <c r="O52" s="123"/>
      <c r="P52" s="123"/>
      <c r="Q52" s="124">
        <f>ROUNDDOWN(I52/(B52-C52)*100,1)</f>
        <v>0.3</v>
      </c>
      <c r="R52" s="124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24" priority="4">
      <formula>LEN(TRIM(F15))=0</formula>
    </cfRule>
  </conditionalFormatting>
  <conditionalFormatting sqref="G16 I16 K16 O16 Q16 S16">
    <cfRule type="containsBlanks" dxfId="23" priority="3">
      <formula>LEN(TRIM(G16))=0</formula>
    </cfRule>
  </conditionalFormatting>
  <conditionalFormatting sqref="N10:T10 N11:S11 O7 Q7 S7">
    <cfRule type="containsBlanks" dxfId="22" priority="1">
      <formula>LEN(TRIM(N7))=0</formula>
    </cfRule>
  </conditionalFormatting>
  <dataValidations count="1">
    <dataValidation type="list" allowBlank="1" showInputMessage="1" showErrorMessage="1" sqref="C20:K50" xr:uid="{612CF4E4-985D-4D35-8ABD-AB75E23F33F2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0A2DA-21C9-48E2-A3EE-4EF0DBFF89BC}">
  <dimension ref="A1:W56"/>
  <sheetViews>
    <sheetView view="pageBreakPreview" zoomScaleNormal="100" zoomScaleSheetLayoutView="100" workbookViewId="0">
      <selection activeCell="C44" sqref="C44:E44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tr">
        <f>共通事項入力シート!C4</f>
        <v>株式会社○○建設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tr">
        <f>共通事項入力シート!C5</f>
        <v>堺　太郎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71" t="s">
        <v>20</v>
      </c>
      <c r="F15" s="148" t="str">
        <f>共通事項入力シート!C6</f>
        <v>○○小学校改築工事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8</v>
      </c>
      <c r="C18" s="7" t="s">
        <v>23</v>
      </c>
      <c r="D18" s="7">
        <f>MONTH(V20)</f>
        <v>3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46082</v>
      </c>
      <c r="B20" s="55">
        <f>V20</f>
        <v>46082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32"/>
      <c r="N20" s="132"/>
      <c r="O20" s="132"/>
      <c r="P20" s="132"/>
      <c r="Q20" s="132"/>
      <c r="R20" s="132"/>
      <c r="S20" s="132"/>
      <c r="T20" s="133"/>
      <c r="V20" s="61">
        <f>EOMONTH('19'!V20,0)+1</f>
        <v>46082</v>
      </c>
    </row>
    <row r="21" spans="1:22" ht="18" customHeight="1">
      <c r="A21" s="83">
        <f>A20+1</f>
        <v>46083</v>
      </c>
      <c r="B21" s="55">
        <f>B20+1</f>
        <v>46083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1"/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46084</v>
      </c>
      <c r="B22" s="55">
        <f t="shared" si="0"/>
        <v>46084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M22" s="132"/>
      <c r="N22" s="132"/>
      <c r="O22" s="132"/>
      <c r="P22" s="132"/>
      <c r="Q22" s="132"/>
      <c r="R22" s="132"/>
      <c r="S22" s="132"/>
      <c r="T22" s="133"/>
      <c r="V22" s="1" t="s">
        <v>72</v>
      </c>
    </row>
    <row r="23" spans="1:22" ht="18" customHeight="1">
      <c r="A23" s="83">
        <f t="shared" si="0"/>
        <v>46085</v>
      </c>
      <c r="B23" s="55">
        <f t="shared" si="0"/>
        <v>46085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2"/>
      <c r="N23" s="132"/>
      <c r="O23" s="132"/>
      <c r="P23" s="132"/>
      <c r="Q23" s="132"/>
      <c r="R23" s="132"/>
      <c r="S23" s="132"/>
      <c r="T23" s="133"/>
      <c r="V23" s="54">
        <f>EOMONTH(V20,0)</f>
        <v>46112</v>
      </c>
    </row>
    <row r="24" spans="1:22" ht="18" customHeight="1">
      <c r="A24" s="83">
        <f t="shared" si="0"/>
        <v>46086</v>
      </c>
      <c r="B24" s="55">
        <f t="shared" si="0"/>
        <v>46086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46087</v>
      </c>
      <c r="B25" s="55">
        <f t="shared" si="0"/>
        <v>46087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1"/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46088</v>
      </c>
      <c r="B26" s="55">
        <f t="shared" si="0"/>
        <v>46088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46089</v>
      </c>
      <c r="B27" s="55">
        <f t="shared" si="0"/>
        <v>46089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46090</v>
      </c>
      <c r="B28" s="55">
        <f t="shared" si="0"/>
        <v>46090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46091</v>
      </c>
      <c r="B29" s="55">
        <f t="shared" si="0"/>
        <v>46091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46092</v>
      </c>
      <c r="B30" s="55">
        <f t="shared" si="0"/>
        <v>46092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46093</v>
      </c>
      <c r="B31" s="55">
        <f t="shared" si="0"/>
        <v>46093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46094</v>
      </c>
      <c r="B32" s="55">
        <f t="shared" si="0"/>
        <v>46094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46095</v>
      </c>
      <c r="B33" s="55">
        <f t="shared" si="0"/>
        <v>46095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46096</v>
      </c>
      <c r="B34" s="55">
        <f t="shared" si="0"/>
        <v>46096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46097</v>
      </c>
      <c r="B35" s="55">
        <f t="shared" si="0"/>
        <v>46097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46098</v>
      </c>
      <c r="B36" s="55">
        <f t="shared" si="0"/>
        <v>46098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46099</v>
      </c>
      <c r="B37" s="55">
        <f t="shared" si="0"/>
        <v>46099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1"/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46100</v>
      </c>
      <c r="B38" s="55">
        <f t="shared" si="1"/>
        <v>46100</v>
      </c>
      <c r="C38" s="130"/>
      <c r="D38" s="130"/>
      <c r="E38" s="130"/>
      <c r="F38" s="130"/>
      <c r="G38" s="130"/>
      <c r="H38" s="130"/>
      <c r="I38" s="130" t="s">
        <v>90</v>
      </c>
      <c r="J38" s="130"/>
      <c r="K38" s="130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46101</v>
      </c>
      <c r="B39" s="55">
        <f t="shared" si="1"/>
        <v>46101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46102</v>
      </c>
      <c r="B40" s="55">
        <f t="shared" si="1"/>
        <v>46102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46103</v>
      </c>
      <c r="B41" s="55">
        <f t="shared" si="1"/>
        <v>46103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46104</v>
      </c>
      <c r="B42" s="55">
        <f t="shared" si="1"/>
        <v>46104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46105</v>
      </c>
      <c r="B43" s="55">
        <f t="shared" si="1"/>
        <v>46105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46106</v>
      </c>
      <c r="B44" s="55">
        <f t="shared" si="1"/>
        <v>46106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46107</v>
      </c>
      <c r="B45" s="55">
        <f t="shared" si="1"/>
        <v>46107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46108</v>
      </c>
      <c r="B46" s="55">
        <f t="shared" si="1"/>
        <v>46108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46109</v>
      </c>
      <c r="B47" s="55">
        <f t="shared" si="1"/>
        <v>46109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>
        <f t="shared" ref="A48:B50" si="2">IF(A47="","",IF(DAY(A47+1)=1,"",A47+1))</f>
        <v>46110</v>
      </c>
      <c r="B48" s="55">
        <f t="shared" si="2"/>
        <v>46110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>
        <f t="shared" si="2"/>
        <v>46111</v>
      </c>
      <c r="B49" s="55">
        <f t="shared" si="2"/>
        <v>46111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75"/>
    </row>
    <row r="50" spans="1:23" ht="18" customHeight="1" thickBot="1">
      <c r="A50" s="84">
        <f t="shared" si="2"/>
        <v>46112</v>
      </c>
      <c r="B50" s="56">
        <f t="shared" si="2"/>
        <v>46112</v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82">
        <f>COUNT(B20:B50)</f>
        <v>31</v>
      </c>
      <c r="C51" s="137">
        <f>COUNTIF(C20:E50,"〇")</f>
        <v>0</v>
      </c>
      <c r="D51" s="137"/>
      <c r="E51" s="137"/>
      <c r="F51" s="156">
        <f>COUNTIF(F20:H50,"〇")-COUNTIFS(F20:H50,"〇",C20:E50,"〇")</f>
        <v>0</v>
      </c>
      <c r="G51" s="156"/>
      <c r="H51" s="156"/>
      <c r="I51" s="139">
        <f>COUNTIF(I20:K50,"〇")-COUNTIFS(I20:K50,"〇",C20:E50,"〇")</f>
        <v>0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81">
        <f>'19'!B52+'20'!B51</f>
        <v>608</v>
      </c>
      <c r="C52" s="138">
        <f>'19'!C52+'20'!C51</f>
        <v>6</v>
      </c>
      <c r="D52" s="138"/>
      <c r="E52" s="138"/>
      <c r="F52" s="138">
        <f>'19'!F52+'20'!F51</f>
        <v>9</v>
      </c>
      <c r="G52" s="138"/>
      <c r="H52" s="138"/>
      <c r="I52" s="138">
        <f>'19'!I52+'20'!I51</f>
        <v>2</v>
      </c>
      <c r="J52" s="138"/>
      <c r="K52" s="138"/>
      <c r="L52" s="122" t="s">
        <v>56</v>
      </c>
      <c r="M52" s="123"/>
      <c r="N52" s="123"/>
      <c r="O52" s="123"/>
      <c r="P52" s="123"/>
      <c r="Q52" s="124">
        <f>ROUNDDOWN(I52/(B52-C52)*100,1)</f>
        <v>0.3</v>
      </c>
      <c r="R52" s="124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21" priority="4">
      <formula>LEN(TRIM(F15))=0</formula>
    </cfRule>
  </conditionalFormatting>
  <conditionalFormatting sqref="G16 I16 K16 O16 Q16 S16">
    <cfRule type="containsBlanks" dxfId="20" priority="3">
      <formula>LEN(TRIM(G16))=0</formula>
    </cfRule>
  </conditionalFormatting>
  <conditionalFormatting sqref="N10:T10 N11:S11 O7 Q7 S7">
    <cfRule type="containsBlanks" dxfId="19" priority="1">
      <formula>LEN(TRIM(N7))=0</formula>
    </cfRule>
  </conditionalFormatting>
  <dataValidations count="1">
    <dataValidation type="list" allowBlank="1" showInputMessage="1" showErrorMessage="1" sqref="C20:K50" xr:uid="{E9C264E3-C117-4857-B8F7-14717380D73C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053E1-D04A-47A2-93DC-34D4F8ABE5BC}">
  <sheetPr>
    <tabColor theme="5" tint="0.39997558519241921"/>
  </sheetPr>
  <dimension ref="A1:V40"/>
  <sheetViews>
    <sheetView view="pageBreakPreview" topLeftCell="A7" zoomScale="90" zoomScaleNormal="115" zoomScaleSheetLayoutView="90" workbookViewId="0">
      <selection activeCell="A29" sqref="A29:D29"/>
    </sheetView>
  </sheetViews>
  <sheetFormatPr defaultRowHeight="13.5"/>
  <cols>
    <col min="1" max="21" width="4.625" style="15" customWidth="1"/>
    <col min="22" max="22" width="10.5" style="15" bestFit="1" customWidth="1"/>
    <col min="23" max="16384" width="9" style="15"/>
  </cols>
  <sheetData>
    <row r="1" spans="1:22" ht="18" customHeight="1">
      <c r="T1" s="22" t="s">
        <v>40</v>
      </c>
    </row>
    <row r="2" spans="1:22" ht="18" customHeight="1">
      <c r="P2" s="178" t="s">
        <v>34</v>
      </c>
      <c r="Q2" s="179"/>
      <c r="R2" s="178" t="s">
        <v>35</v>
      </c>
      <c r="S2" s="179"/>
      <c r="T2" s="22"/>
    </row>
    <row r="3" spans="1:22" ht="18" customHeight="1">
      <c r="P3" s="47"/>
      <c r="Q3" s="48"/>
      <c r="R3" s="47"/>
      <c r="S3" s="49"/>
      <c r="T3" s="22"/>
    </row>
    <row r="4" spans="1:22" ht="18" customHeight="1">
      <c r="P4" s="47"/>
      <c r="Q4" s="48"/>
      <c r="R4" s="47"/>
      <c r="S4" s="49"/>
      <c r="T4" s="22"/>
    </row>
    <row r="5" spans="1:22" ht="18" customHeight="1">
      <c r="P5" s="50"/>
      <c r="Q5" s="51"/>
      <c r="R5" s="50"/>
      <c r="S5" s="52"/>
      <c r="T5" s="22"/>
    </row>
    <row r="6" spans="1:22" ht="18" customHeight="1"/>
    <row r="7" spans="1:22" ht="18" customHeight="1">
      <c r="B7" s="24"/>
      <c r="C7" s="19"/>
      <c r="D7" s="19"/>
      <c r="E7" s="19"/>
      <c r="F7" s="19"/>
      <c r="G7" s="19"/>
      <c r="I7" s="28"/>
      <c r="N7" s="26" t="s">
        <v>31</v>
      </c>
      <c r="O7" s="86"/>
      <c r="P7" s="26" t="s">
        <v>23</v>
      </c>
      <c r="Q7" s="87"/>
      <c r="R7" s="26" t="s">
        <v>24</v>
      </c>
      <c r="S7" s="87"/>
      <c r="T7" s="26" t="s">
        <v>25</v>
      </c>
      <c r="V7" s="60" t="s">
        <v>66</v>
      </c>
    </row>
    <row r="8" spans="1:22" ht="18" customHeight="1">
      <c r="A8" s="42"/>
      <c r="B8" s="24"/>
      <c r="C8" s="19"/>
      <c r="D8" s="19"/>
      <c r="E8" s="19"/>
      <c r="F8" s="19"/>
      <c r="G8" s="19"/>
      <c r="I8" s="28"/>
      <c r="N8" s="26"/>
      <c r="O8" s="26"/>
      <c r="P8" s="26"/>
      <c r="Q8" s="29"/>
      <c r="R8" s="26"/>
      <c r="S8" s="29"/>
      <c r="T8" s="26"/>
    </row>
    <row r="9" spans="1:22" ht="18" customHeight="1">
      <c r="A9" s="29" t="s">
        <v>36</v>
      </c>
      <c r="B9" s="41"/>
      <c r="C9" s="41"/>
      <c r="D9" s="41"/>
      <c r="E9" s="41"/>
      <c r="F9" s="41"/>
      <c r="G9" s="26" t="s">
        <v>18</v>
      </c>
    </row>
    <row r="10" spans="1:22" ht="18" customHeight="1">
      <c r="C10" s="19"/>
      <c r="D10" s="19"/>
      <c r="E10" s="19"/>
      <c r="F10" s="25"/>
      <c r="H10" s="19"/>
      <c r="K10" s="42" t="s">
        <v>29</v>
      </c>
      <c r="L10" s="42"/>
      <c r="N10" s="180" t="str">
        <f>'1'!N10</f>
        <v>株式会社○○建設</v>
      </c>
      <c r="O10" s="180"/>
      <c r="P10" s="180"/>
      <c r="Q10" s="180"/>
      <c r="R10" s="180"/>
      <c r="S10" s="180"/>
      <c r="T10" s="180"/>
    </row>
    <row r="11" spans="1:22" ht="18" customHeight="1">
      <c r="C11" s="19"/>
      <c r="D11" s="19"/>
      <c r="E11" s="19"/>
      <c r="F11" s="37"/>
      <c r="G11" s="37"/>
      <c r="H11" s="37"/>
      <c r="I11" s="21"/>
      <c r="K11" s="42" t="s">
        <v>30</v>
      </c>
      <c r="L11" s="42"/>
      <c r="N11" s="180" t="str">
        <f>'1'!N11</f>
        <v>堺　太郎</v>
      </c>
      <c r="O11" s="180"/>
      <c r="P11" s="180"/>
      <c r="Q11" s="180"/>
      <c r="R11" s="180"/>
      <c r="S11" s="180"/>
      <c r="T11" s="88"/>
    </row>
    <row r="12" spans="1:22" ht="18" customHeight="1">
      <c r="C12" s="19"/>
      <c r="D12" s="19"/>
      <c r="E12" s="19"/>
      <c r="F12" s="37"/>
      <c r="G12" s="37"/>
      <c r="H12" s="37"/>
      <c r="I12" s="21"/>
      <c r="L12" s="13"/>
      <c r="M12" s="13"/>
      <c r="N12" s="69"/>
      <c r="O12" s="69"/>
      <c r="P12" s="69"/>
      <c r="Q12" s="69"/>
      <c r="R12" s="69"/>
      <c r="S12" s="69"/>
      <c r="T12" s="32"/>
    </row>
    <row r="13" spans="1:22" ht="18" customHeight="1">
      <c r="D13" s="36"/>
      <c r="E13" s="36"/>
      <c r="F13" s="36"/>
      <c r="G13" s="181" t="s">
        <v>13</v>
      </c>
      <c r="H13" s="181"/>
      <c r="I13" s="181"/>
      <c r="J13" s="181"/>
      <c r="K13" s="181"/>
      <c r="L13" s="181"/>
      <c r="M13" s="181"/>
      <c r="N13" s="181"/>
      <c r="O13" s="181"/>
      <c r="P13" s="36"/>
      <c r="Q13" s="36"/>
      <c r="R13" s="36"/>
      <c r="S13" s="36"/>
    </row>
    <row r="14" spans="1:22" ht="18" customHeight="1">
      <c r="D14" s="36"/>
      <c r="E14" s="36"/>
      <c r="F14" s="36"/>
      <c r="G14" s="70"/>
      <c r="H14" s="70"/>
      <c r="I14" s="70"/>
      <c r="J14" s="70"/>
      <c r="K14" s="70"/>
      <c r="L14" s="70"/>
      <c r="M14" s="70"/>
      <c r="N14" s="70"/>
      <c r="O14" s="70"/>
      <c r="P14" s="36"/>
      <c r="Q14" s="36"/>
      <c r="R14" s="36"/>
      <c r="S14" s="36"/>
    </row>
    <row r="15" spans="1:22" ht="18" customHeight="1">
      <c r="A15" s="155" t="s">
        <v>21</v>
      </c>
      <c r="B15" s="155"/>
      <c r="C15" s="155"/>
      <c r="D15" s="155"/>
      <c r="E15" s="71" t="s">
        <v>20</v>
      </c>
      <c r="F15" s="176" t="str">
        <f>'1'!F15</f>
        <v>○○小学校改築工事</v>
      </c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</row>
    <row r="16" spans="1:22" ht="18" customHeight="1">
      <c r="A16" s="155" t="s">
        <v>22</v>
      </c>
      <c r="B16" s="155"/>
      <c r="C16" s="155"/>
      <c r="D16" s="155"/>
      <c r="E16" s="71" t="s">
        <v>20</v>
      </c>
      <c r="F16" s="26" t="s">
        <v>32</v>
      </c>
      <c r="G16" s="26" t="str">
        <f>'1'!G16</f>
        <v>○</v>
      </c>
      <c r="H16" s="26" t="s">
        <v>23</v>
      </c>
      <c r="I16" s="26" t="str">
        <f>'1'!I16</f>
        <v>○</v>
      </c>
      <c r="J16" s="26" t="s">
        <v>24</v>
      </c>
      <c r="K16" s="26" t="str">
        <f>'1'!K16</f>
        <v>○</v>
      </c>
      <c r="L16" s="26" t="s">
        <v>25</v>
      </c>
      <c r="M16" s="26" t="s">
        <v>26</v>
      </c>
      <c r="N16" s="26" t="s">
        <v>32</v>
      </c>
      <c r="O16" s="26" t="str">
        <f>'1'!O16</f>
        <v>○</v>
      </c>
      <c r="P16" s="26" t="s">
        <v>23</v>
      </c>
      <c r="Q16" s="26" t="str">
        <f>'1'!Q16</f>
        <v>○</v>
      </c>
      <c r="R16" s="26" t="s">
        <v>24</v>
      </c>
      <c r="S16" s="26" t="str">
        <f>'1'!S16</f>
        <v>○</v>
      </c>
      <c r="T16" s="26" t="s">
        <v>25</v>
      </c>
    </row>
    <row r="17" spans="1:22" ht="18" customHeight="1">
      <c r="A17" s="174" t="s">
        <v>44</v>
      </c>
      <c r="B17" s="174"/>
      <c r="C17" s="174"/>
      <c r="D17" s="174"/>
      <c r="E17" s="71" t="s">
        <v>20</v>
      </c>
      <c r="F17" s="26" t="s">
        <v>32</v>
      </c>
      <c r="G17" s="94">
        <f>YEAR(V22)-2018</f>
        <v>6</v>
      </c>
      <c r="H17" s="26" t="s">
        <v>23</v>
      </c>
      <c r="I17" s="95">
        <f>MONTH(V22)</f>
        <v>8</v>
      </c>
      <c r="J17" s="26" t="s">
        <v>24</v>
      </c>
      <c r="K17" s="95">
        <f>DAY(V22)</f>
        <v>6</v>
      </c>
      <c r="L17" s="26" t="s">
        <v>25</v>
      </c>
      <c r="V17" s="60"/>
    </row>
    <row r="18" spans="1:22" ht="18" customHeight="1">
      <c r="A18" s="175" t="s">
        <v>12</v>
      </c>
      <c r="B18" s="175"/>
      <c r="C18" s="175"/>
      <c r="D18" s="175"/>
      <c r="E18" s="71" t="s">
        <v>20</v>
      </c>
      <c r="F18" s="26" t="s">
        <v>32</v>
      </c>
      <c r="G18" s="94">
        <f>YEAR(V23)-2018</f>
        <v>7</v>
      </c>
      <c r="H18" s="26" t="s">
        <v>23</v>
      </c>
      <c r="I18" s="95">
        <f>MONTH(V23)</f>
        <v>3</v>
      </c>
      <c r="J18" s="26" t="s">
        <v>24</v>
      </c>
      <c r="K18" s="95">
        <f>DAY(V23)</f>
        <v>15</v>
      </c>
      <c r="L18" s="26" t="s">
        <v>25</v>
      </c>
      <c r="V18" s="60"/>
    </row>
    <row r="19" spans="1:22" ht="18" customHeight="1"/>
    <row r="20" spans="1:22" ht="18" customHeight="1">
      <c r="A20" s="165" t="s">
        <v>11</v>
      </c>
      <c r="B20" s="165"/>
      <c r="C20" s="165"/>
      <c r="D20" s="165"/>
      <c r="E20" s="173" t="s">
        <v>10</v>
      </c>
      <c r="F20" s="173"/>
      <c r="G20" s="173"/>
      <c r="H20" s="173"/>
      <c r="I20" s="172" t="s">
        <v>15</v>
      </c>
      <c r="J20" s="172"/>
      <c r="K20" s="172"/>
      <c r="L20" s="172"/>
      <c r="M20" s="172" t="s">
        <v>16</v>
      </c>
      <c r="N20" s="172"/>
      <c r="O20" s="172"/>
      <c r="P20" s="172"/>
      <c r="Q20" s="173" t="s">
        <v>9</v>
      </c>
      <c r="R20" s="173"/>
      <c r="S20" s="173"/>
      <c r="T20" s="173"/>
    </row>
    <row r="21" spans="1:22" ht="18" customHeight="1" thickBot="1">
      <c r="A21" s="165"/>
      <c r="B21" s="165"/>
      <c r="C21" s="165"/>
      <c r="D21" s="165"/>
      <c r="E21" s="173"/>
      <c r="F21" s="173"/>
      <c r="G21" s="173"/>
      <c r="H21" s="173"/>
      <c r="I21" s="172"/>
      <c r="J21" s="172"/>
      <c r="K21" s="172"/>
      <c r="L21" s="172"/>
      <c r="M21" s="172"/>
      <c r="N21" s="172"/>
      <c r="O21" s="172"/>
      <c r="P21" s="172"/>
      <c r="Q21" s="173"/>
      <c r="R21" s="173"/>
      <c r="S21" s="173"/>
      <c r="T21" s="173"/>
      <c r="V21" s="1" t="s">
        <v>69</v>
      </c>
    </row>
    <row r="22" spans="1:22" ht="30" customHeight="1" thickBot="1">
      <c r="A22" s="169">
        <f>V22</f>
        <v>45510</v>
      </c>
      <c r="B22" s="170"/>
      <c r="C22" s="170"/>
      <c r="D22" s="171"/>
      <c r="E22" s="167">
        <f>'1'!$B$51</f>
        <v>31</v>
      </c>
      <c r="F22" s="167"/>
      <c r="G22" s="167"/>
      <c r="H22" s="168"/>
      <c r="I22" s="167">
        <f>'1'!$C$51</f>
        <v>3</v>
      </c>
      <c r="J22" s="167"/>
      <c r="K22" s="167"/>
      <c r="L22" s="168"/>
      <c r="M22" s="167">
        <f>E22-I22</f>
        <v>28</v>
      </c>
      <c r="N22" s="167"/>
      <c r="O22" s="167"/>
      <c r="P22" s="168"/>
      <c r="Q22" s="167">
        <f>'1'!$I$51</f>
        <v>0</v>
      </c>
      <c r="R22" s="167"/>
      <c r="S22" s="167"/>
      <c r="T22" s="168"/>
      <c r="V22" s="61">
        <f>共通事項入力シート!C9</f>
        <v>45510</v>
      </c>
    </row>
    <row r="23" spans="1:22" ht="30" customHeight="1" thickBot="1">
      <c r="A23" s="169">
        <f>IF(A22="","",IF(EXACT($V$23-DAY($V$23)+1,A22-DAY(A22)+1),"",EOMONTH(A22,1)))</f>
        <v>45565</v>
      </c>
      <c r="B23" s="170"/>
      <c r="C23" s="170"/>
      <c r="D23" s="171"/>
      <c r="E23" s="167">
        <f>IF(A22="","",IF(EXACT($V$23-DAY($V$23)+1,A22-DAY(A22)+1),"",'2'!$B$51))</f>
        <v>30</v>
      </c>
      <c r="F23" s="167"/>
      <c r="G23" s="167"/>
      <c r="H23" s="168"/>
      <c r="I23" s="166">
        <f>IF(A22="","",IF(EXACT($V$23-DAY($V$23)+1,A22-DAY(A22)+1),"",'2'!$C$51))</f>
        <v>0</v>
      </c>
      <c r="J23" s="167"/>
      <c r="K23" s="167"/>
      <c r="L23" s="168"/>
      <c r="M23" s="166">
        <f>IF(A22="","",IF(EXACT($V$23-DAY($V$23)+1,A22-DAY(A22)+1),"",E23-I23))</f>
        <v>30</v>
      </c>
      <c r="N23" s="167"/>
      <c r="O23" s="167"/>
      <c r="P23" s="168"/>
      <c r="Q23" s="167">
        <f>IF(A22="","",IF(EXACT($V$23-DAY($V$23)+1,A22-DAY(A22)+1),"",'2'!$I$51))</f>
        <v>0</v>
      </c>
      <c r="R23" s="167"/>
      <c r="S23" s="167"/>
      <c r="T23" s="168"/>
      <c r="V23" s="61">
        <f>共通事項入力シート!C10</f>
        <v>45731</v>
      </c>
    </row>
    <row r="24" spans="1:22" ht="30" customHeight="1">
      <c r="A24" s="169">
        <f t="shared" ref="A24:A33" si="0">IF(A23="","",IF(EXACT($V$23-DAY($V$23)+1,A23-DAY(A23)+1),"",EOMONTH(A23,1)))</f>
        <v>45596</v>
      </c>
      <c r="B24" s="170"/>
      <c r="C24" s="170"/>
      <c r="D24" s="171"/>
      <c r="E24" s="167">
        <f>IF(A23="","",IF(EXACT($V$23-DAY($V$23)+1,A23-DAY(A23)+1),"",'3'!$B$51))</f>
        <v>31</v>
      </c>
      <c r="F24" s="167"/>
      <c r="G24" s="167"/>
      <c r="H24" s="168"/>
      <c r="I24" s="166">
        <f>IF(A23="","",IF(EXACT($V$23-DAY($V$23)+1,A23-DAY(A23)+1),"",'3'!$C$51))</f>
        <v>0</v>
      </c>
      <c r="J24" s="167"/>
      <c r="K24" s="167"/>
      <c r="L24" s="168"/>
      <c r="M24" s="166">
        <f t="shared" ref="M24:M33" si="1">IF(A23="","",IF(EXACT($V$23-DAY($V$23)+1,A23-DAY(A23)+1),"",E24-I24))</f>
        <v>31</v>
      </c>
      <c r="N24" s="167"/>
      <c r="O24" s="167"/>
      <c r="P24" s="168"/>
      <c r="Q24" s="167">
        <f>IF(A23="","",IF(EXACT($V$23-DAY($V$23)+1,A23-DAY(A23)+1),"",'3'!$I$51))</f>
        <v>0</v>
      </c>
      <c r="R24" s="167"/>
      <c r="S24" s="167"/>
      <c r="T24" s="168"/>
    </row>
    <row r="25" spans="1:22" ht="30" customHeight="1">
      <c r="A25" s="169">
        <f t="shared" si="0"/>
        <v>45626</v>
      </c>
      <c r="B25" s="170"/>
      <c r="C25" s="170"/>
      <c r="D25" s="171"/>
      <c r="E25" s="167">
        <f>IF(A24="","",IF(EXACT($V$23-DAY($V$23)+1,A24-DAY(A24)+1),"",'4'!$B$51))</f>
        <v>30</v>
      </c>
      <c r="F25" s="167"/>
      <c r="G25" s="167"/>
      <c r="H25" s="168"/>
      <c r="I25" s="166">
        <f>IF(A24="","",IF(EXACT($V$23-DAY($V$23)+1,A24-DAY(A24)+1),"",'4'!$C$51))</f>
        <v>0</v>
      </c>
      <c r="J25" s="167"/>
      <c r="K25" s="167"/>
      <c r="L25" s="168"/>
      <c r="M25" s="166">
        <f t="shared" si="1"/>
        <v>30</v>
      </c>
      <c r="N25" s="167"/>
      <c r="O25" s="167"/>
      <c r="P25" s="168"/>
      <c r="Q25" s="167">
        <f>IF(A24="","",IF(EXACT($V$23-DAY($V$23)+1,A24-DAY(A24)+1),"",'4'!$I$51))</f>
        <v>0</v>
      </c>
      <c r="R25" s="167"/>
      <c r="S25" s="167"/>
      <c r="T25" s="168"/>
    </row>
    <row r="26" spans="1:22" ht="30" customHeight="1">
      <c r="A26" s="169">
        <f t="shared" si="0"/>
        <v>45657</v>
      </c>
      <c r="B26" s="170"/>
      <c r="C26" s="170"/>
      <c r="D26" s="171"/>
      <c r="E26" s="167">
        <f>IF(A25="","",IF(EXACT($V$23-DAY($V$23)+1,A25-DAY(A25)+1),"",'5'!$B$51))</f>
        <v>31</v>
      </c>
      <c r="F26" s="167"/>
      <c r="G26" s="167"/>
      <c r="H26" s="168"/>
      <c r="I26" s="166">
        <f>IF(A25="","",IF(EXACT($V$23-DAY($V$23)+1,A25-DAY(A25)+1),"",'5'!$C$51))</f>
        <v>0</v>
      </c>
      <c r="J26" s="167"/>
      <c r="K26" s="167"/>
      <c r="L26" s="168"/>
      <c r="M26" s="166">
        <f t="shared" si="1"/>
        <v>31</v>
      </c>
      <c r="N26" s="167"/>
      <c r="O26" s="167"/>
      <c r="P26" s="168"/>
      <c r="Q26" s="167">
        <f>IF(A25="","",IF(EXACT($V$23-DAY($V$23)+1,A25-DAY(A25)+1),"",'5'!$I$51))</f>
        <v>0</v>
      </c>
      <c r="R26" s="167"/>
      <c r="S26" s="167"/>
      <c r="T26" s="168"/>
    </row>
    <row r="27" spans="1:22" ht="30" customHeight="1">
      <c r="A27" s="169">
        <f t="shared" si="0"/>
        <v>45688</v>
      </c>
      <c r="B27" s="170"/>
      <c r="C27" s="170"/>
      <c r="D27" s="171"/>
      <c r="E27" s="167">
        <f>IF(A26="","",IF(EXACT($V$23-DAY($V$23)+1,A26-DAY(A26)+1),"",'6'!$B$51))</f>
        <v>31</v>
      </c>
      <c r="F27" s="167"/>
      <c r="G27" s="167"/>
      <c r="H27" s="168"/>
      <c r="I27" s="166">
        <f>IF(A26="","",IF(EXACT($V$23-DAY($V$23)+1,A26-DAY(A26)+1),"",'6'!$C$51))</f>
        <v>0</v>
      </c>
      <c r="J27" s="167"/>
      <c r="K27" s="167"/>
      <c r="L27" s="168"/>
      <c r="M27" s="166">
        <f t="shared" si="1"/>
        <v>31</v>
      </c>
      <c r="N27" s="167"/>
      <c r="O27" s="167"/>
      <c r="P27" s="168"/>
      <c r="Q27" s="167">
        <f>IF(A26="","",IF(EXACT($V$23-DAY($V$23)+1,A26-DAY(A26)+1),"",'6'!$I$51))</f>
        <v>0</v>
      </c>
      <c r="R27" s="167"/>
      <c r="S27" s="167"/>
      <c r="T27" s="168"/>
    </row>
    <row r="28" spans="1:22" ht="30" customHeight="1">
      <c r="A28" s="169">
        <f t="shared" si="0"/>
        <v>45716</v>
      </c>
      <c r="B28" s="170"/>
      <c r="C28" s="170"/>
      <c r="D28" s="171"/>
      <c r="E28" s="167">
        <f>IF(A27="","",IF(EXACT($V$23-DAY($V$23)+1,A27-DAY(A27)+1),"",'7'!$B$51))</f>
        <v>28</v>
      </c>
      <c r="F28" s="167"/>
      <c r="G28" s="167"/>
      <c r="H28" s="168"/>
      <c r="I28" s="166">
        <f>IF(A27="","",IF(EXACT($V$23-DAY($V$23)+1,A27-DAY(A27)+1),"",'7'!$C$51))</f>
        <v>0</v>
      </c>
      <c r="J28" s="167"/>
      <c r="K28" s="167"/>
      <c r="L28" s="168"/>
      <c r="M28" s="166">
        <f t="shared" si="1"/>
        <v>28</v>
      </c>
      <c r="N28" s="167"/>
      <c r="O28" s="167"/>
      <c r="P28" s="168"/>
      <c r="Q28" s="167">
        <f>IF(A27="","",IF(EXACT($V$23-DAY($V$23)+1,A27-DAY(A27)+1),"",'7'!$I$51))</f>
        <v>0</v>
      </c>
      <c r="R28" s="167"/>
      <c r="S28" s="167"/>
      <c r="T28" s="168"/>
    </row>
    <row r="29" spans="1:22" ht="30" customHeight="1">
      <c r="A29" s="169">
        <f t="shared" si="0"/>
        <v>45747</v>
      </c>
      <c r="B29" s="170"/>
      <c r="C29" s="170"/>
      <c r="D29" s="171"/>
      <c r="E29" s="167">
        <f>IF(A28="","",IF(EXACT($V$23-DAY($V$23)+1,A28-DAY(A28)+1),"",'8'!$B$51))</f>
        <v>31</v>
      </c>
      <c r="F29" s="167"/>
      <c r="G29" s="167"/>
      <c r="H29" s="168"/>
      <c r="I29" s="166">
        <f>IF(A28="","",IF(EXACT($V$23-DAY($V$23)+1,A28-DAY(A28)+1),"",'8'!$C$51))</f>
        <v>0</v>
      </c>
      <c r="J29" s="167"/>
      <c r="K29" s="167"/>
      <c r="L29" s="168"/>
      <c r="M29" s="166">
        <f t="shared" si="1"/>
        <v>31</v>
      </c>
      <c r="N29" s="167"/>
      <c r="O29" s="167"/>
      <c r="P29" s="168"/>
      <c r="Q29" s="167">
        <f>IF(A28="","",IF(EXACT($V$23-DAY($V$23)+1,A28-DAY(A28)+1),"",'8'!$I$51))</f>
        <v>0</v>
      </c>
      <c r="R29" s="167"/>
      <c r="S29" s="167"/>
      <c r="T29" s="168"/>
    </row>
    <row r="30" spans="1:22" ht="30" customHeight="1">
      <c r="A30" s="169" t="str">
        <f t="shared" si="0"/>
        <v/>
      </c>
      <c r="B30" s="170"/>
      <c r="C30" s="170"/>
      <c r="D30" s="171"/>
      <c r="E30" s="167" t="str">
        <f>IF(A29="","",IF(EXACT($V$23-DAY($V$23)+1,A29-DAY(A29)+1),"",'9'!$B$51))</f>
        <v/>
      </c>
      <c r="F30" s="167"/>
      <c r="G30" s="167"/>
      <c r="H30" s="168"/>
      <c r="I30" s="166" t="str">
        <f>IF(A29="","",IF(EXACT($V$23-DAY($V$23)+1,A29-DAY(A29)+1),"",'9'!$C$51))</f>
        <v/>
      </c>
      <c r="J30" s="167"/>
      <c r="K30" s="167"/>
      <c r="L30" s="168"/>
      <c r="M30" s="166" t="str">
        <f t="shared" si="1"/>
        <v/>
      </c>
      <c r="N30" s="167"/>
      <c r="O30" s="167"/>
      <c r="P30" s="168"/>
      <c r="Q30" s="167" t="str">
        <f>IF(A29="","",IF(EXACT($V$23-DAY($V$23)+1,A29-DAY(A29)+1),"",'9'!$I$51))</f>
        <v/>
      </c>
      <c r="R30" s="167"/>
      <c r="S30" s="167"/>
      <c r="T30" s="168"/>
    </row>
    <row r="31" spans="1:22" ht="30" customHeight="1">
      <c r="A31" s="169" t="str">
        <f t="shared" si="0"/>
        <v/>
      </c>
      <c r="B31" s="170"/>
      <c r="C31" s="170"/>
      <c r="D31" s="171"/>
      <c r="E31" s="167" t="str">
        <f>IF(A30="","",IF(EXACT($V$23-DAY($V$23)+1,A30-DAY(A30)+1),"",'10'!$B$51))</f>
        <v/>
      </c>
      <c r="F31" s="167"/>
      <c r="G31" s="167"/>
      <c r="H31" s="168"/>
      <c r="I31" s="166" t="str">
        <f>IF(A30="","",IF(EXACT($V$23-DAY($V$23)+1,A30-DAY(A30)+1),"",'10'!$C$51))</f>
        <v/>
      </c>
      <c r="J31" s="167"/>
      <c r="K31" s="167"/>
      <c r="L31" s="168"/>
      <c r="M31" s="166" t="str">
        <f t="shared" si="1"/>
        <v/>
      </c>
      <c r="N31" s="167"/>
      <c r="O31" s="167"/>
      <c r="P31" s="168"/>
      <c r="Q31" s="167" t="str">
        <f>IF(A30="","",IF(EXACT($V$23-DAY($V$23)+1,A30-DAY(A30)+1),"",'10'!$I$51))</f>
        <v/>
      </c>
      <c r="R31" s="167"/>
      <c r="S31" s="167"/>
      <c r="T31" s="168"/>
      <c r="V31" s="78"/>
    </row>
    <row r="32" spans="1:22" ht="30" customHeight="1">
      <c r="A32" s="169" t="str">
        <f t="shared" si="0"/>
        <v/>
      </c>
      <c r="B32" s="170"/>
      <c r="C32" s="170"/>
      <c r="D32" s="171"/>
      <c r="E32" s="167" t="str">
        <f>IF(A31="","",IF(EXACT($V$23-DAY($V$23)+1,A31-DAY(A31)+1),"",'11'!$B$51))</f>
        <v/>
      </c>
      <c r="F32" s="167"/>
      <c r="G32" s="167"/>
      <c r="H32" s="168"/>
      <c r="I32" s="166" t="str">
        <f>IF(A31="","",IF(EXACT($V$23-DAY($V$23)+1,A31-DAY(A31)+1),"",'11'!$C$51))</f>
        <v/>
      </c>
      <c r="J32" s="167"/>
      <c r="K32" s="167"/>
      <c r="L32" s="168"/>
      <c r="M32" s="166" t="str">
        <f t="shared" si="1"/>
        <v/>
      </c>
      <c r="N32" s="167"/>
      <c r="O32" s="167"/>
      <c r="P32" s="168"/>
      <c r="Q32" s="167" t="str">
        <f>IF(A31="","",IF(EXACT($V$23-DAY($V$23)+1,A31-DAY(A31)+1),"",'11'!$I$51))</f>
        <v/>
      </c>
      <c r="R32" s="167"/>
      <c r="S32" s="167"/>
      <c r="T32" s="168"/>
      <c r="V32" s="79"/>
    </row>
    <row r="33" spans="1:22" ht="30" customHeight="1">
      <c r="A33" s="169" t="str">
        <f t="shared" si="0"/>
        <v/>
      </c>
      <c r="B33" s="170"/>
      <c r="C33" s="170"/>
      <c r="D33" s="171"/>
      <c r="E33" s="167" t="str">
        <f>IF(A32="","",IF(EXACT($V$23-DAY($V$23)+1,A32-DAY(A32)+1),"",'12'!$B$51))</f>
        <v/>
      </c>
      <c r="F33" s="167"/>
      <c r="G33" s="167"/>
      <c r="H33" s="168"/>
      <c r="I33" s="166" t="str">
        <f>IF(A32="","",IF(EXACT($V$23-DAY($V$23)+1,A32-DAY(A32)+1),"",'12'!$C$51))</f>
        <v/>
      </c>
      <c r="J33" s="167"/>
      <c r="K33" s="167"/>
      <c r="L33" s="168"/>
      <c r="M33" s="166" t="str">
        <f t="shared" si="1"/>
        <v/>
      </c>
      <c r="N33" s="167"/>
      <c r="O33" s="167"/>
      <c r="P33" s="168"/>
      <c r="Q33" s="167" t="str">
        <f>IF(A32="","",IF(EXACT($V$23-DAY($V$23)+1,A32-DAY(A32)+1),"",'12'!$I$51))</f>
        <v/>
      </c>
      <c r="R33" s="167"/>
      <c r="S33" s="167"/>
      <c r="T33" s="168"/>
      <c r="V33" s="79"/>
    </row>
    <row r="34" spans="1:22" ht="18" customHeight="1">
      <c r="A34" s="39"/>
      <c r="B34" s="19"/>
      <c r="C34" s="19"/>
      <c r="D34" s="19"/>
      <c r="E34" s="19"/>
      <c r="F34" s="19"/>
      <c r="G34" s="20"/>
      <c r="H34" s="1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</row>
    <row r="35" spans="1:22" ht="30" customHeight="1">
      <c r="A35" s="165" t="s">
        <v>8</v>
      </c>
      <c r="B35" s="165"/>
      <c r="C35" s="165"/>
      <c r="D35" s="165"/>
      <c r="E35" s="166">
        <f>SUM(E22:H33)</f>
        <v>243</v>
      </c>
      <c r="F35" s="167"/>
      <c r="G35" s="167"/>
      <c r="H35" s="168"/>
      <c r="I35" s="166">
        <f>SUM(I22:L33)</f>
        <v>3</v>
      </c>
      <c r="J35" s="167"/>
      <c r="K35" s="167"/>
      <c r="L35" s="168"/>
      <c r="M35" s="166">
        <f>SUM(M22:P33)</f>
        <v>240</v>
      </c>
      <c r="N35" s="167"/>
      <c r="O35" s="167"/>
      <c r="P35" s="168"/>
      <c r="Q35" s="166">
        <f>SUM(Q22:T33)</f>
        <v>0</v>
      </c>
      <c r="R35" s="167"/>
      <c r="S35" s="167"/>
      <c r="T35" s="168"/>
    </row>
    <row r="36" spans="1:22" ht="18" customHeight="1">
      <c r="B36" s="19"/>
      <c r="C36" s="19"/>
      <c r="D36" s="19"/>
      <c r="E36" s="19"/>
      <c r="F36" s="19"/>
      <c r="G36" s="19"/>
      <c r="H36" s="19"/>
      <c r="V36" s="15" t="s">
        <v>74</v>
      </c>
    </row>
    <row r="37" spans="1:22" ht="18" customHeight="1" thickBot="1">
      <c r="B37" s="19"/>
      <c r="C37" s="19"/>
      <c r="D37" s="19"/>
      <c r="E37" s="40">
        <f>SUM(E24:E35)</f>
        <v>425</v>
      </c>
      <c r="F37" s="19"/>
      <c r="G37" s="19"/>
      <c r="H37" s="19"/>
      <c r="V37" s="15" t="s">
        <v>75</v>
      </c>
    </row>
    <row r="38" spans="1:22" ht="30" customHeight="1" thickBot="1">
      <c r="B38" s="19"/>
      <c r="C38" s="19"/>
      <c r="D38" s="19"/>
      <c r="F38" s="18"/>
      <c r="H38" s="17"/>
      <c r="I38" s="158" t="s">
        <v>27</v>
      </c>
      <c r="J38" s="158"/>
      <c r="K38" s="158"/>
      <c r="L38" s="71" t="s">
        <v>20</v>
      </c>
      <c r="M38" s="159">
        <f>ROUNDDOWN(Q35/M35*100,1)</f>
        <v>0</v>
      </c>
      <c r="N38" s="160"/>
      <c r="O38" s="160"/>
      <c r="P38" s="76" t="s">
        <v>71</v>
      </c>
      <c r="V38" s="77" t="str">
        <f>IF(M38&gt;=28.5,"OK","NG")</f>
        <v>NG</v>
      </c>
    </row>
    <row r="39" spans="1:22" ht="18" customHeight="1">
      <c r="F39" s="16"/>
      <c r="G39" s="27"/>
      <c r="H39" s="27"/>
      <c r="I39" s="161" t="s">
        <v>28</v>
      </c>
      <c r="J39" s="161"/>
      <c r="K39" s="161"/>
      <c r="L39" s="162" t="s">
        <v>20</v>
      </c>
      <c r="M39" s="163" t="s">
        <v>73</v>
      </c>
      <c r="N39" s="163"/>
      <c r="O39" s="163"/>
      <c r="P39" s="163"/>
    </row>
    <row r="40" spans="1:22" ht="18" customHeight="1">
      <c r="E40" s="16"/>
      <c r="F40" s="16"/>
      <c r="G40" s="27"/>
      <c r="H40" s="27"/>
      <c r="I40" s="161"/>
      <c r="J40" s="161"/>
      <c r="K40" s="161"/>
      <c r="L40" s="162"/>
      <c r="M40" s="164"/>
      <c r="N40" s="164"/>
      <c r="O40" s="164"/>
      <c r="P40" s="164"/>
    </row>
  </sheetData>
  <sheetProtection sheet="1" objects="1" scenarios="1"/>
  <mergeCells count="85">
    <mergeCell ref="A15:D15"/>
    <mergeCell ref="F15:T15"/>
    <mergeCell ref="P2:Q2"/>
    <mergeCell ref="R2:S2"/>
    <mergeCell ref="N10:T10"/>
    <mergeCell ref="N11:S11"/>
    <mergeCell ref="G13:O13"/>
    <mergeCell ref="A16:D16"/>
    <mergeCell ref="A17:D17"/>
    <mergeCell ref="A18:D18"/>
    <mergeCell ref="A20:D21"/>
    <mergeCell ref="E20:H21"/>
    <mergeCell ref="M20:P21"/>
    <mergeCell ref="Q20:T21"/>
    <mergeCell ref="A22:D22"/>
    <mergeCell ref="E22:H22"/>
    <mergeCell ref="I22:L22"/>
    <mergeCell ref="M22:P22"/>
    <mergeCell ref="Q22:T22"/>
    <mergeCell ref="I20:L21"/>
    <mergeCell ref="A24:D24"/>
    <mergeCell ref="E24:H24"/>
    <mergeCell ref="I24:L24"/>
    <mergeCell ref="M24:P24"/>
    <mergeCell ref="Q24:T24"/>
    <mergeCell ref="A23:D23"/>
    <mergeCell ref="E23:H23"/>
    <mergeCell ref="I23:L23"/>
    <mergeCell ref="M23:P23"/>
    <mergeCell ref="Q23:T23"/>
    <mergeCell ref="A26:D26"/>
    <mergeCell ref="E26:H26"/>
    <mergeCell ref="I26:L26"/>
    <mergeCell ref="M26:P26"/>
    <mergeCell ref="Q26:T26"/>
    <mergeCell ref="A25:D25"/>
    <mergeCell ref="E25:H25"/>
    <mergeCell ref="I25:L25"/>
    <mergeCell ref="M25:P25"/>
    <mergeCell ref="Q25:T25"/>
    <mergeCell ref="A28:D28"/>
    <mergeCell ref="E28:H28"/>
    <mergeCell ref="I28:L28"/>
    <mergeCell ref="M28:P28"/>
    <mergeCell ref="Q28:T28"/>
    <mergeCell ref="A27:D27"/>
    <mergeCell ref="E27:H27"/>
    <mergeCell ref="I27:L27"/>
    <mergeCell ref="M27:P27"/>
    <mergeCell ref="Q27:T27"/>
    <mergeCell ref="A30:D30"/>
    <mergeCell ref="E30:H30"/>
    <mergeCell ref="I30:L30"/>
    <mergeCell ref="M30:P30"/>
    <mergeCell ref="Q30:T30"/>
    <mergeCell ref="A29:D29"/>
    <mergeCell ref="E29:H29"/>
    <mergeCell ref="I29:L29"/>
    <mergeCell ref="M29:P29"/>
    <mergeCell ref="Q29:T29"/>
    <mergeCell ref="A32:D32"/>
    <mergeCell ref="E32:H32"/>
    <mergeCell ref="I32:L32"/>
    <mergeCell ref="M32:P32"/>
    <mergeCell ref="Q32:T32"/>
    <mergeCell ref="A31:D31"/>
    <mergeCell ref="E31:H31"/>
    <mergeCell ref="I31:L31"/>
    <mergeCell ref="M31:P31"/>
    <mergeCell ref="Q31:T31"/>
    <mergeCell ref="A33:D33"/>
    <mergeCell ref="E33:H33"/>
    <mergeCell ref="I33:L33"/>
    <mergeCell ref="M33:P33"/>
    <mergeCell ref="Q33:T33"/>
    <mergeCell ref="A35:D35"/>
    <mergeCell ref="E35:H35"/>
    <mergeCell ref="I35:L35"/>
    <mergeCell ref="M35:P35"/>
    <mergeCell ref="Q35:T35"/>
    <mergeCell ref="I38:K38"/>
    <mergeCell ref="M38:O38"/>
    <mergeCell ref="I39:K40"/>
    <mergeCell ref="L39:L40"/>
    <mergeCell ref="M39:P40"/>
  </mergeCells>
  <phoneticPr fontId="2"/>
  <conditionalFormatting sqref="O7 Q7 S7 G17:G18 I17:I18 K17:K18">
    <cfRule type="containsBlanks" dxfId="18" priority="1">
      <formula>LEN(TRIM(G7))=0</formula>
    </cfRule>
  </conditionalFormatting>
  <printOptions horizontalCentered="1"/>
  <pageMargins left="0.78740157480314965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E8CDC-D16E-4DA0-8AFC-D59099B0A44A}">
  <sheetPr>
    <tabColor rgb="FFFFFF00"/>
  </sheetPr>
  <dimension ref="A1:V40"/>
  <sheetViews>
    <sheetView tabSelected="1" view="pageBreakPreview" topLeftCell="A19" zoomScale="90" zoomScaleNormal="115" zoomScaleSheetLayoutView="90" workbookViewId="0">
      <selection activeCell="I39" sqref="I39:K40"/>
    </sheetView>
  </sheetViews>
  <sheetFormatPr defaultRowHeight="13.5"/>
  <cols>
    <col min="1" max="21" width="4.625" style="15" customWidth="1"/>
    <col min="22" max="22" width="10.5" style="15" bestFit="1" customWidth="1"/>
    <col min="23" max="16384" width="9" style="15"/>
  </cols>
  <sheetData>
    <row r="1" spans="1:22" ht="18" customHeight="1">
      <c r="T1" s="22" t="s">
        <v>40</v>
      </c>
    </row>
    <row r="2" spans="1:22" ht="18" customHeight="1">
      <c r="P2" s="178" t="s">
        <v>34</v>
      </c>
      <c r="Q2" s="179"/>
      <c r="R2" s="178" t="s">
        <v>35</v>
      </c>
      <c r="S2" s="179"/>
      <c r="T2" s="22"/>
    </row>
    <row r="3" spans="1:22" ht="18" customHeight="1">
      <c r="P3" s="47"/>
      <c r="Q3" s="48"/>
      <c r="R3" s="47"/>
      <c r="S3" s="49"/>
      <c r="T3" s="22"/>
    </row>
    <row r="4" spans="1:22" ht="18" customHeight="1">
      <c r="P4" s="47"/>
      <c r="Q4" s="48"/>
      <c r="R4" s="47"/>
      <c r="S4" s="49"/>
      <c r="T4" s="22"/>
    </row>
    <row r="5" spans="1:22" ht="18" customHeight="1">
      <c r="P5" s="50"/>
      <c r="Q5" s="51"/>
      <c r="R5" s="50"/>
      <c r="S5" s="52"/>
      <c r="T5" s="22"/>
    </row>
    <row r="6" spans="1:22" ht="18" customHeight="1"/>
    <row r="7" spans="1:22" ht="18" customHeight="1">
      <c r="B7" s="24"/>
      <c r="C7" s="19"/>
      <c r="D7" s="19"/>
      <c r="E7" s="19"/>
      <c r="F7" s="19"/>
      <c r="G7" s="19"/>
      <c r="I7" s="28"/>
      <c r="N7" s="26" t="s">
        <v>31</v>
      </c>
      <c r="O7" s="86"/>
      <c r="P7" s="26" t="s">
        <v>23</v>
      </c>
      <c r="Q7" s="87"/>
      <c r="R7" s="26" t="s">
        <v>24</v>
      </c>
      <c r="S7" s="87"/>
      <c r="T7" s="26" t="s">
        <v>25</v>
      </c>
      <c r="V7" s="60" t="s">
        <v>66</v>
      </c>
    </row>
    <row r="8" spans="1:22" ht="18" customHeight="1">
      <c r="A8" s="42"/>
      <c r="B8" s="24"/>
      <c r="C8" s="19"/>
      <c r="D8" s="19"/>
      <c r="E8" s="19"/>
      <c r="F8" s="19"/>
      <c r="G8" s="19"/>
      <c r="I8" s="28"/>
      <c r="N8" s="26"/>
      <c r="O8" s="26"/>
      <c r="P8" s="26"/>
      <c r="Q8" s="29"/>
      <c r="R8" s="26"/>
      <c r="S8" s="29"/>
      <c r="T8" s="26"/>
    </row>
    <row r="9" spans="1:22" ht="18" customHeight="1">
      <c r="A9" s="29" t="s">
        <v>36</v>
      </c>
      <c r="B9" s="41"/>
      <c r="C9" s="41"/>
      <c r="D9" s="41"/>
      <c r="E9" s="41"/>
      <c r="F9" s="41"/>
      <c r="G9" s="26" t="s">
        <v>18</v>
      </c>
    </row>
    <row r="10" spans="1:22" ht="18" customHeight="1">
      <c r="C10" s="19"/>
      <c r="D10" s="19"/>
      <c r="E10" s="19"/>
      <c r="F10" s="25"/>
      <c r="H10" s="19"/>
      <c r="K10" s="42" t="s">
        <v>29</v>
      </c>
      <c r="L10" s="42"/>
      <c r="N10" s="180" t="str">
        <f>'1'!N10</f>
        <v>株式会社○○建設</v>
      </c>
      <c r="O10" s="180"/>
      <c r="P10" s="180"/>
      <c r="Q10" s="180"/>
      <c r="R10" s="180"/>
      <c r="S10" s="180"/>
      <c r="T10" s="180"/>
    </row>
    <row r="11" spans="1:22" ht="18" customHeight="1">
      <c r="C11" s="19"/>
      <c r="D11" s="19"/>
      <c r="E11" s="19"/>
      <c r="F11" s="37"/>
      <c r="G11" s="37"/>
      <c r="H11" s="37"/>
      <c r="I11" s="21"/>
      <c r="K11" s="42" t="s">
        <v>30</v>
      </c>
      <c r="L11" s="42"/>
      <c r="N11" s="180" t="str">
        <f>'1'!N11</f>
        <v>堺　太郎</v>
      </c>
      <c r="O11" s="180"/>
      <c r="P11" s="180"/>
      <c r="Q11" s="180"/>
      <c r="R11" s="180"/>
      <c r="S11" s="180"/>
      <c r="T11" s="88"/>
    </row>
    <row r="12" spans="1:22" ht="18" customHeight="1">
      <c r="C12" s="19"/>
      <c r="D12" s="19"/>
      <c r="E12" s="19"/>
      <c r="F12" s="37"/>
      <c r="G12" s="37"/>
      <c r="H12" s="37"/>
      <c r="I12" s="21"/>
      <c r="L12" s="13"/>
      <c r="M12" s="13"/>
      <c r="N12" s="69"/>
      <c r="O12" s="69"/>
      <c r="P12" s="69"/>
      <c r="Q12" s="69"/>
      <c r="R12" s="69"/>
      <c r="S12" s="69"/>
      <c r="T12" s="32"/>
    </row>
    <row r="13" spans="1:22" ht="18" customHeight="1">
      <c r="D13" s="36"/>
      <c r="E13" s="36"/>
      <c r="F13" s="36"/>
      <c r="G13" s="181" t="s">
        <v>13</v>
      </c>
      <c r="H13" s="181"/>
      <c r="I13" s="181"/>
      <c r="J13" s="181"/>
      <c r="K13" s="181"/>
      <c r="L13" s="181"/>
      <c r="M13" s="181"/>
      <c r="N13" s="181"/>
      <c r="O13" s="181"/>
      <c r="P13" s="36"/>
      <c r="Q13" s="36"/>
      <c r="R13" s="36"/>
      <c r="S13" s="36"/>
    </row>
    <row r="14" spans="1:22" ht="18" customHeight="1">
      <c r="D14" s="36"/>
      <c r="E14" s="36"/>
      <c r="F14" s="36"/>
      <c r="G14" s="114"/>
      <c r="H14" s="114"/>
      <c r="I14" s="114"/>
      <c r="J14" s="114"/>
      <c r="K14" s="114"/>
      <c r="L14" s="114"/>
      <c r="M14" s="114"/>
      <c r="N14" s="114"/>
      <c r="O14" s="114"/>
      <c r="P14" s="36"/>
      <c r="Q14" s="36"/>
      <c r="R14" s="36"/>
      <c r="S14" s="36"/>
    </row>
    <row r="15" spans="1:22" ht="18" customHeight="1">
      <c r="A15" s="155" t="s">
        <v>21</v>
      </c>
      <c r="B15" s="155"/>
      <c r="C15" s="155"/>
      <c r="D15" s="155"/>
      <c r="E15" s="115" t="s">
        <v>20</v>
      </c>
      <c r="F15" s="176" t="str">
        <f>'1'!F15</f>
        <v>○○小学校改築工事</v>
      </c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</row>
    <row r="16" spans="1:22" ht="18" customHeight="1">
      <c r="A16" s="155" t="s">
        <v>22</v>
      </c>
      <c r="B16" s="155"/>
      <c r="C16" s="155"/>
      <c r="D16" s="155"/>
      <c r="E16" s="115" t="s">
        <v>20</v>
      </c>
      <c r="F16" s="26" t="s">
        <v>32</v>
      </c>
      <c r="G16" s="26" t="str">
        <f>'1'!G16</f>
        <v>○</v>
      </c>
      <c r="H16" s="26" t="s">
        <v>23</v>
      </c>
      <c r="I16" s="26" t="str">
        <f>'1'!I16</f>
        <v>○</v>
      </c>
      <c r="J16" s="26" t="s">
        <v>24</v>
      </c>
      <c r="K16" s="26" t="str">
        <f>'1'!K16</f>
        <v>○</v>
      </c>
      <c r="L16" s="26" t="s">
        <v>25</v>
      </c>
      <c r="M16" s="26" t="s">
        <v>26</v>
      </c>
      <c r="N16" s="26" t="s">
        <v>32</v>
      </c>
      <c r="O16" s="26" t="str">
        <f>'1'!O16</f>
        <v>○</v>
      </c>
      <c r="P16" s="26" t="s">
        <v>23</v>
      </c>
      <c r="Q16" s="26" t="str">
        <f>'1'!Q16</f>
        <v>○</v>
      </c>
      <c r="R16" s="26" t="s">
        <v>24</v>
      </c>
      <c r="S16" s="26" t="str">
        <f>'1'!S16</f>
        <v>○</v>
      </c>
      <c r="T16" s="26" t="s">
        <v>25</v>
      </c>
    </row>
    <row r="17" spans="1:22" ht="18" customHeight="1">
      <c r="A17" s="174" t="s">
        <v>44</v>
      </c>
      <c r="B17" s="174"/>
      <c r="C17" s="174"/>
      <c r="D17" s="174"/>
      <c r="E17" s="115" t="s">
        <v>20</v>
      </c>
      <c r="F17" s="26" t="s">
        <v>32</v>
      </c>
      <c r="G17" s="94">
        <f>YEAR(V22)-2018</f>
        <v>6</v>
      </c>
      <c r="H17" s="26" t="s">
        <v>23</v>
      </c>
      <c r="I17" s="95">
        <f>MONTH(V22)</f>
        <v>8</v>
      </c>
      <c r="J17" s="26" t="s">
        <v>24</v>
      </c>
      <c r="K17" s="95">
        <f>DAY(V22)</f>
        <v>6</v>
      </c>
      <c r="L17" s="26" t="s">
        <v>25</v>
      </c>
      <c r="V17" s="60"/>
    </row>
    <row r="18" spans="1:22" ht="18" customHeight="1">
      <c r="A18" s="175" t="s">
        <v>12</v>
      </c>
      <c r="B18" s="175"/>
      <c r="C18" s="175"/>
      <c r="D18" s="175"/>
      <c r="E18" s="115" t="s">
        <v>20</v>
      </c>
      <c r="F18" s="26" t="s">
        <v>32</v>
      </c>
      <c r="G18" s="94">
        <f>YEAR(V23)-2018</f>
        <v>7</v>
      </c>
      <c r="H18" s="26" t="s">
        <v>23</v>
      </c>
      <c r="I18" s="95">
        <f>MONTH(V23)</f>
        <v>3</v>
      </c>
      <c r="J18" s="26" t="s">
        <v>24</v>
      </c>
      <c r="K18" s="95">
        <f>DAY(V23)</f>
        <v>15</v>
      </c>
      <c r="L18" s="26" t="s">
        <v>25</v>
      </c>
      <c r="V18" s="60"/>
    </row>
    <row r="19" spans="1:22" ht="18" customHeight="1"/>
    <row r="20" spans="1:22" ht="18" customHeight="1">
      <c r="A20" s="165" t="s">
        <v>11</v>
      </c>
      <c r="B20" s="165"/>
      <c r="C20" s="165"/>
      <c r="D20" s="165"/>
      <c r="E20" s="173" t="s">
        <v>10</v>
      </c>
      <c r="F20" s="173"/>
      <c r="G20" s="173"/>
      <c r="H20" s="173"/>
      <c r="I20" s="172" t="s">
        <v>15</v>
      </c>
      <c r="J20" s="172"/>
      <c r="K20" s="172"/>
      <c r="L20" s="172"/>
      <c r="M20" s="172" t="s">
        <v>16</v>
      </c>
      <c r="N20" s="172"/>
      <c r="O20" s="172"/>
      <c r="P20" s="172"/>
      <c r="Q20" s="173" t="s">
        <v>9</v>
      </c>
      <c r="R20" s="173"/>
      <c r="S20" s="173"/>
      <c r="T20" s="173"/>
    </row>
    <row r="21" spans="1:22" ht="18" customHeight="1" thickBot="1">
      <c r="A21" s="165"/>
      <c r="B21" s="165"/>
      <c r="C21" s="165"/>
      <c r="D21" s="165"/>
      <c r="E21" s="173"/>
      <c r="F21" s="173"/>
      <c r="G21" s="173"/>
      <c r="H21" s="173"/>
      <c r="I21" s="172"/>
      <c r="J21" s="172"/>
      <c r="K21" s="172"/>
      <c r="L21" s="172"/>
      <c r="M21" s="172"/>
      <c r="N21" s="172"/>
      <c r="O21" s="172"/>
      <c r="P21" s="172"/>
      <c r="Q21" s="173"/>
      <c r="R21" s="173"/>
      <c r="S21" s="173"/>
      <c r="T21" s="173"/>
      <c r="V21" s="1" t="s">
        <v>69</v>
      </c>
    </row>
    <row r="22" spans="1:22" ht="30" customHeight="1" thickBot="1">
      <c r="A22" s="169">
        <f>V22</f>
        <v>45510</v>
      </c>
      <c r="B22" s="170"/>
      <c r="C22" s="170"/>
      <c r="D22" s="171"/>
      <c r="E22" s="167">
        <f>'1'!$B$51</f>
        <v>31</v>
      </c>
      <c r="F22" s="167"/>
      <c r="G22" s="167"/>
      <c r="H22" s="168"/>
      <c r="I22" s="167">
        <f>'1'!$C$51</f>
        <v>3</v>
      </c>
      <c r="J22" s="167"/>
      <c r="K22" s="167"/>
      <c r="L22" s="168"/>
      <c r="M22" s="167">
        <f>E22-I22</f>
        <v>28</v>
      </c>
      <c r="N22" s="167"/>
      <c r="O22" s="167"/>
      <c r="P22" s="168"/>
      <c r="Q22" s="167">
        <f>'1'!$I$51</f>
        <v>0</v>
      </c>
      <c r="R22" s="167"/>
      <c r="S22" s="167"/>
      <c r="T22" s="168"/>
      <c r="V22" s="61">
        <f>共通事項入力シート!C9</f>
        <v>45510</v>
      </c>
    </row>
    <row r="23" spans="1:22" ht="30" customHeight="1" thickBot="1">
      <c r="A23" s="169">
        <f>IF(A22="","",IF(EXACT($V$23-DAY($V$23)+1,A22-DAY(A22)+1),"",EOMONTH(A22,1)))</f>
        <v>45565</v>
      </c>
      <c r="B23" s="170"/>
      <c r="C23" s="170"/>
      <c r="D23" s="171"/>
      <c r="E23" s="167">
        <f>IF(A22="","",IF(EXACT($V$23-DAY($V$23)+1,A22-DAY(A22)+1),"",'2'!$B$51))</f>
        <v>30</v>
      </c>
      <c r="F23" s="167"/>
      <c r="G23" s="167"/>
      <c r="H23" s="168"/>
      <c r="I23" s="166">
        <f>IF(A22="","",IF(EXACT($V$23-DAY($V$23)+1,A22-DAY(A22)+1),"",'2'!$C$51))</f>
        <v>0</v>
      </c>
      <c r="J23" s="167"/>
      <c r="K23" s="167"/>
      <c r="L23" s="168"/>
      <c r="M23" s="166">
        <f>IF(A22="","",IF(EXACT($V$23-DAY($V$23)+1,A22-DAY(A22)+1),"",E23-I23))</f>
        <v>30</v>
      </c>
      <c r="N23" s="167"/>
      <c r="O23" s="167"/>
      <c r="P23" s="168"/>
      <c r="Q23" s="167">
        <f>IF(A22="","",IF(EXACT($V$23-DAY($V$23)+1,A22-DAY(A22)+1),"",'2'!$I$51))</f>
        <v>0</v>
      </c>
      <c r="R23" s="167"/>
      <c r="S23" s="167"/>
      <c r="T23" s="168"/>
      <c r="V23" s="61">
        <f>共通事項入力シート!C10</f>
        <v>45731</v>
      </c>
    </row>
    <row r="24" spans="1:22" ht="30" customHeight="1">
      <c r="A24" s="169">
        <f t="shared" ref="A24:A33" si="0">IF(A23="","",IF(EXACT($V$23-DAY($V$23)+1,A23-DAY(A23)+1),"",EOMONTH(A23,1)))</f>
        <v>45596</v>
      </c>
      <c r="B24" s="170"/>
      <c r="C24" s="170"/>
      <c r="D24" s="171"/>
      <c r="E24" s="167">
        <f>IF(A23="","",IF(EXACT($V$23-DAY($V$23)+1,A23-DAY(A23)+1),"",'3'!$B$51))</f>
        <v>31</v>
      </c>
      <c r="F24" s="167"/>
      <c r="G24" s="167"/>
      <c r="H24" s="168"/>
      <c r="I24" s="166">
        <f>IF(A23="","",IF(EXACT($V$23-DAY($V$23)+1,A23-DAY(A23)+1),"",'3'!$C$51))</f>
        <v>0</v>
      </c>
      <c r="J24" s="167"/>
      <c r="K24" s="167"/>
      <c r="L24" s="168"/>
      <c r="M24" s="166">
        <f t="shared" ref="M24:M33" si="1">IF(A23="","",IF(EXACT($V$23-DAY($V$23)+1,A23-DAY(A23)+1),"",E24-I24))</f>
        <v>31</v>
      </c>
      <c r="N24" s="167"/>
      <c r="O24" s="167"/>
      <c r="P24" s="168"/>
      <c r="Q24" s="167">
        <f>IF(A23="","",IF(EXACT($V$23-DAY($V$23)+1,A23-DAY(A23)+1),"",'3'!$I$51))</f>
        <v>0</v>
      </c>
      <c r="R24" s="167"/>
      <c r="S24" s="167"/>
      <c r="T24" s="168"/>
    </row>
    <row r="25" spans="1:22" ht="30" customHeight="1">
      <c r="A25" s="169">
        <f t="shared" si="0"/>
        <v>45626</v>
      </c>
      <c r="B25" s="170"/>
      <c r="C25" s="170"/>
      <c r="D25" s="171"/>
      <c r="E25" s="167">
        <f>IF(A24="","",IF(EXACT($V$23-DAY($V$23)+1,A24-DAY(A24)+1),"",'4'!$B$51))</f>
        <v>30</v>
      </c>
      <c r="F25" s="167"/>
      <c r="G25" s="167"/>
      <c r="H25" s="168"/>
      <c r="I25" s="166">
        <f>IF(A24="","",IF(EXACT($V$23-DAY($V$23)+1,A24-DAY(A24)+1),"",'4'!$C$51))</f>
        <v>0</v>
      </c>
      <c r="J25" s="167"/>
      <c r="K25" s="167"/>
      <c r="L25" s="168"/>
      <c r="M25" s="166">
        <f t="shared" si="1"/>
        <v>30</v>
      </c>
      <c r="N25" s="167"/>
      <c r="O25" s="167"/>
      <c r="P25" s="168"/>
      <c r="Q25" s="167">
        <f>IF(A24="","",IF(EXACT($V$23-DAY($V$23)+1,A24-DAY(A24)+1),"",'4'!$I$51))</f>
        <v>0</v>
      </c>
      <c r="R25" s="167"/>
      <c r="S25" s="167"/>
      <c r="T25" s="168"/>
    </row>
    <row r="26" spans="1:22" ht="30" customHeight="1">
      <c r="A26" s="169">
        <f t="shared" si="0"/>
        <v>45657</v>
      </c>
      <c r="B26" s="170"/>
      <c r="C26" s="170"/>
      <c r="D26" s="171"/>
      <c r="E26" s="167">
        <f>IF(A25="","",IF(EXACT($V$23-DAY($V$23)+1,A25-DAY(A25)+1),"",'5'!$B$51))</f>
        <v>31</v>
      </c>
      <c r="F26" s="167"/>
      <c r="G26" s="167"/>
      <c r="H26" s="168"/>
      <c r="I26" s="166">
        <f>IF(A25="","",IF(EXACT($V$23-DAY($V$23)+1,A25-DAY(A25)+1),"",'5'!$C$51))</f>
        <v>0</v>
      </c>
      <c r="J26" s="167"/>
      <c r="K26" s="167"/>
      <c r="L26" s="168"/>
      <c r="M26" s="166">
        <f t="shared" si="1"/>
        <v>31</v>
      </c>
      <c r="N26" s="167"/>
      <c r="O26" s="167"/>
      <c r="P26" s="168"/>
      <c r="Q26" s="167">
        <f>IF(A25="","",IF(EXACT($V$23-DAY($V$23)+1,A25-DAY(A25)+1),"",'5'!$I$51))</f>
        <v>0</v>
      </c>
      <c r="R26" s="167"/>
      <c r="S26" s="167"/>
      <c r="T26" s="168"/>
    </row>
    <row r="27" spans="1:22" ht="30" customHeight="1">
      <c r="A27" s="169">
        <f t="shared" si="0"/>
        <v>45688</v>
      </c>
      <c r="B27" s="170"/>
      <c r="C27" s="170"/>
      <c r="D27" s="171"/>
      <c r="E27" s="167">
        <f>IF(A26="","",IF(EXACT($V$23-DAY($V$23)+1,A26-DAY(A26)+1),"",'6'!$B$51))</f>
        <v>31</v>
      </c>
      <c r="F27" s="167"/>
      <c r="G27" s="167"/>
      <c r="H27" s="168"/>
      <c r="I27" s="166">
        <f>IF(A26="","",IF(EXACT($V$23-DAY($V$23)+1,A26-DAY(A26)+1),"",'6'!$C$51))</f>
        <v>0</v>
      </c>
      <c r="J27" s="167"/>
      <c r="K27" s="167"/>
      <c r="L27" s="168"/>
      <c r="M27" s="166">
        <f t="shared" si="1"/>
        <v>31</v>
      </c>
      <c r="N27" s="167"/>
      <c r="O27" s="167"/>
      <c r="P27" s="168"/>
      <c r="Q27" s="167">
        <f>IF(A26="","",IF(EXACT($V$23-DAY($V$23)+1,A26-DAY(A26)+1),"",'6'!$I$51))</f>
        <v>0</v>
      </c>
      <c r="R27" s="167"/>
      <c r="S27" s="167"/>
      <c r="T27" s="168"/>
    </row>
    <row r="28" spans="1:22" ht="30" customHeight="1">
      <c r="A28" s="169">
        <f t="shared" si="0"/>
        <v>45716</v>
      </c>
      <c r="B28" s="170"/>
      <c r="C28" s="170"/>
      <c r="D28" s="171"/>
      <c r="E28" s="167">
        <f>IF(A27="","",IF(EXACT($V$23-DAY($V$23)+1,A27-DAY(A27)+1),"",'7'!$B$51))</f>
        <v>28</v>
      </c>
      <c r="F28" s="167"/>
      <c r="G28" s="167"/>
      <c r="H28" s="168"/>
      <c r="I28" s="166">
        <f>IF(A27="","",IF(EXACT($V$23-DAY($V$23)+1,A27-DAY(A27)+1),"",'7'!$C$51))</f>
        <v>0</v>
      </c>
      <c r="J28" s="167"/>
      <c r="K28" s="167"/>
      <c r="L28" s="168"/>
      <c r="M28" s="166">
        <f t="shared" si="1"/>
        <v>28</v>
      </c>
      <c r="N28" s="167"/>
      <c r="O28" s="167"/>
      <c r="P28" s="168"/>
      <c r="Q28" s="167">
        <f>IF(A27="","",IF(EXACT($V$23-DAY($V$23)+1,A27-DAY(A27)+1),"",'7'!$I$51))</f>
        <v>0</v>
      </c>
      <c r="R28" s="167"/>
      <c r="S28" s="167"/>
      <c r="T28" s="168"/>
    </row>
    <row r="29" spans="1:22" ht="30" customHeight="1">
      <c r="A29" s="169">
        <f t="shared" si="0"/>
        <v>45747</v>
      </c>
      <c r="B29" s="170"/>
      <c r="C29" s="170"/>
      <c r="D29" s="171"/>
      <c r="E29" s="167">
        <f>IF(A28="","",IF(EXACT($V$23-DAY($V$23)+1,A28-DAY(A28)+1),"",'8'!$B$51))</f>
        <v>31</v>
      </c>
      <c r="F29" s="167"/>
      <c r="G29" s="167"/>
      <c r="H29" s="168"/>
      <c r="I29" s="166">
        <f>IF(A28="","",IF(EXACT($V$23-DAY($V$23)+1,A28-DAY(A28)+1),"",'8'!$C$51))</f>
        <v>0</v>
      </c>
      <c r="J29" s="167"/>
      <c r="K29" s="167"/>
      <c r="L29" s="168"/>
      <c r="M29" s="166">
        <f t="shared" si="1"/>
        <v>31</v>
      </c>
      <c r="N29" s="167"/>
      <c r="O29" s="167"/>
      <c r="P29" s="168"/>
      <c r="Q29" s="167">
        <f>IF(A28="","",IF(EXACT($V$23-DAY($V$23)+1,A28-DAY(A28)+1),"",'8'!$I$51))</f>
        <v>0</v>
      </c>
      <c r="R29" s="167"/>
      <c r="S29" s="167"/>
      <c r="T29" s="168"/>
    </row>
    <row r="30" spans="1:22" ht="30" customHeight="1">
      <c r="A30" s="169" t="str">
        <f t="shared" si="0"/>
        <v/>
      </c>
      <c r="B30" s="170"/>
      <c r="C30" s="170"/>
      <c r="D30" s="171"/>
      <c r="E30" s="167" t="str">
        <f>IF(A29="","",IF(EXACT($V$23-DAY($V$23)+1,A29-DAY(A29)+1),"",'9'!$B$51))</f>
        <v/>
      </c>
      <c r="F30" s="167"/>
      <c r="G30" s="167"/>
      <c r="H30" s="168"/>
      <c r="I30" s="166" t="str">
        <f>IF(A29="","",IF(EXACT($V$23-DAY($V$23)+1,A29-DAY(A29)+1),"",'9'!$C$51))</f>
        <v/>
      </c>
      <c r="J30" s="167"/>
      <c r="K30" s="167"/>
      <c r="L30" s="168"/>
      <c r="M30" s="166" t="str">
        <f t="shared" si="1"/>
        <v/>
      </c>
      <c r="N30" s="167"/>
      <c r="O30" s="167"/>
      <c r="P30" s="168"/>
      <c r="Q30" s="167" t="str">
        <f>IF(A29="","",IF(EXACT($V$23-DAY($V$23)+1,A29-DAY(A29)+1),"",'9'!$I$51))</f>
        <v/>
      </c>
      <c r="R30" s="167"/>
      <c r="S30" s="167"/>
      <c r="T30" s="168"/>
    </row>
    <row r="31" spans="1:22" ht="30" customHeight="1">
      <c r="A31" s="169" t="str">
        <f t="shared" si="0"/>
        <v/>
      </c>
      <c r="B31" s="170"/>
      <c r="C31" s="170"/>
      <c r="D31" s="171"/>
      <c r="E31" s="167" t="str">
        <f>IF(A30="","",IF(EXACT($V$23-DAY($V$23)+1,A30-DAY(A30)+1),"",'10'!$B$51))</f>
        <v/>
      </c>
      <c r="F31" s="167"/>
      <c r="G31" s="167"/>
      <c r="H31" s="168"/>
      <c r="I31" s="166" t="str">
        <f>IF(A30="","",IF(EXACT($V$23-DAY($V$23)+1,A30-DAY(A30)+1),"",'10'!$C$51))</f>
        <v/>
      </c>
      <c r="J31" s="167"/>
      <c r="K31" s="167"/>
      <c r="L31" s="168"/>
      <c r="M31" s="166" t="str">
        <f t="shared" si="1"/>
        <v/>
      </c>
      <c r="N31" s="167"/>
      <c r="O31" s="167"/>
      <c r="P31" s="168"/>
      <c r="Q31" s="167" t="str">
        <f>IF(A30="","",IF(EXACT($V$23-DAY($V$23)+1,A30-DAY(A30)+1),"",'10'!$I$51))</f>
        <v/>
      </c>
      <c r="R31" s="167"/>
      <c r="S31" s="167"/>
      <c r="T31" s="168"/>
      <c r="V31" s="78"/>
    </row>
    <row r="32" spans="1:22" ht="30" customHeight="1">
      <c r="A32" s="169" t="str">
        <f t="shared" si="0"/>
        <v/>
      </c>
      <c r="B32" s="170"/>
      <c r="C32" s="170"/>
      <c r="D32" s="171"/>
      <c r="E32" s="167" t="str">
        <f>IF(A31="","",IF(EXACT($V$23-DAY($V$23)+1,A31-DAY(A31)+1),"",'11'!$B$51))</f>
        <v/>
      </c>
      <c r="F32" s="167"/>
      <c r="G32" s="167"/>
      <c r="H32" s="168"/>
      <c r="I32" s="166" t="str">
        <f>IF(A31="","",IF(EXACT($V$23-DAY($V$23)+1,A31-DAY(A31)+1),"",'11'!$C$51))</f>
        <v/>
      </c>
      <c r="J32" s="167"/>
      <c r="K32" s="167"/>
      <c r="L32" s="168"/>
      <c r="M32" s="166" t="str">
        <f t="shared" si="1"/>
        <v/>
      </c>
      <c r="N32" s="167"/>
      <c r="O32" s="167"/>
      <c r="P32" s="168"/>
      <c r="Q32" s="167" t="str">
        <f>IF(A31="","",IF(EXACT($V$23-DAY($V$23)+1,A31-DAY(A31)+1),"",'11'!$I$51))</f>
        <v/>
      </c>
      <c r="R32" s="167"/>
      <c r="S32" s="167"/>
      <c r="T32" s="168"/>
      <c r="V32" s="79"/>
    </row>
    <row r="33" spans="1:22" ht="30" customHeight="1">
      <c r="A33" s="169" t="str">
        <f t="shared" si="0"/>
        <v/>
      </c>
      <c r="B33" s="170"/>
      <c r="C33" s="170"/>
      <c r="D33" s="171"/>
      <c r="E33" s="167" t="str">
        <f>IF(A32="","",IF(EXACT($V$23-DAY($V$23)+1,A32-DAY(A32)+1),"",'12'!$B$51))</f>
        <v/>
      </c>
      <c r="F33" s="167"/>
      <c r="G33" s="167"/>
      <c r="H33" s="168"/>
      <c r="I33" s="166" t="str">
        <f>IF(A32="","",IF(EXACT($V$23-DAY($V$23)+1,A32-DAY(A32)+1),"",'12'!$C$51))</f>
        <v/>
      </c>
      <c r="J33" s="167"/>
      <c r="K33" s="167"/>
      <c r="L33" s="168"/>
      <c r="M33" s="166" t="str">
        <f t="shared" si="1"/>
        <v/>
      </c>
      <c r="N33" s="167"/>
      <c r="O33" s="167"/>
      <c r="P33" s="168"/>
      <c r="Q33" s="167" t="str">
        <f>IF(A32="","",IF(EXACT($V$23-DAY($V$23)+1,A32-DAY(A32)+1),"",'12'!$I$51))</f>
        <v/>
      </c>
      <c r="R33" s="167"/>
      <c r="S33" s="167"/>
      <c r="T33" s="168"/>
      <c r="V33" s="79"/>
    </row>
    <row r="34" spans="1:22" ht="18" customHeight="1">
      <c r="A34" s="39"/>
      <c r="B34" s="19"/>
      <c r="C34" s="19"/>
      <c r="D34" s="19"/>
      <c r="E34" s="19"/>
      <c r="F34" s="19"/>
      <c r="G34" s="20"/>
      <c r="H34" s="1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</row>
    <row r="35" spans="1:22" ht="30" customHeight="1">
      <c r="A35" s="165" t="s">
        <v>8</v>
      </c>
      <c r="B35" s="165"/>
      <c r="C35" s="165"/>
      <c r="D35" s="165"/>
      <c r="E35" s="166">
        <f>SUM(E22:H33)</f>
        <v>243</v>
      </c>
      <c r="F35" s="167"/>
      <c r="G35" s="167"/>
      <c r="H35" s="168"/>
      <c r="I35" s="166">
        <f>SUM(I22:L33)</f>
        <v>3</v>
      </c>
      <c r="J35" s="167"/>
      <c r="K35" s="167"/>
      <c r="L35" s="168"/>
      <c r="M35" s="166">
        <f>SUM(M22:P33)</f>
        <v>240</v>
      </c>
      <c r="N35" s="167"/>
      <c r="O35" s="167"/>
      <c r="P35" s="168"/>
      <c r="Q35" s="166">
        <f>SUM(Q22:T33)</f>
        <v>0</v>
      </c>
      <c r="R35" s="167"/>
      <c r="S35" s="167"/>
      <c r="T35" s="168"/>
    </row>
    <row r="36" spans="1:22" ht="18" customHeight="1">
      <c r="B36" s="19"/>
      <c r="C36" s="19"/>
      <c r="D36" s="19"/>
      <c r="E36" s="19"/>
      <c r="F36" s="19"/>
      <c r="G36" s="19"/>
      <c r="H36" s="19"/>
      <c r="V36" s="15" t="s">
        <v>74</v>
      </c>
    </row>
    <row r="37" spans="1:22" ht="18" customHeight="1" thickBot="1">
      <c r="B37" s="19"/>
      <c r="C37" s="19"/>
      <c r="D37" s="19"/>
      <c r="E37" s="40">
        <f>SUM(E24:E35)</f>
        <v>425</v>
      </c>
      <c r="F37" s="19"/>
      <c r="G37" s="19"/>
      <c r="H37" s="19"/>
      <c r="V37" s="15" t="s">
        <v>75</v>
      </c>
    </row>
    <row r="38" spans="1:22" ht="30" customHeight="1" thickBot="1">
      <c r="B38" s="19"/>
      <c r="C38" s="19"/>
      <c r="D38" s="19"/>
      <c r="F38" s="18"/>
      <c r="H38" s="17"/>
      <c r="I38" s="158" t="s">
        <v>27</v>
      </c>
      <c r="J38" s="158"/>
      <c r="K38" s="158"/>
      <c r="L38" s="115" t="s">
        <v>20</v>
      </c>
      <c r="M38" s="159">
        <f>ROUNDDOWN(Q35/M35*100,1)</f>
        <v>0</v>
      </c>
      <c r="N38" s="160"/>
      <c r="O38" s="160"/>
      <c r="P38" s="76" t="s">
        <v>71</v>
      </c>
      <c r="V38" s="77" t="str">
        <f>IF(M38&gt;=28.5,"OK","NG")</f>
        <v>NG</v>
      </c>
    </row>
    <row r="39" spans="1:22" ht="18" customHeight="1">
      <c r="F39" s="16"/>
      <c r="G39" s="27"/>
      <c r="H39" s="27"/>
      <c r="I39" s="198" t="s">
        <v>91</v>
      </c>
      <c r="J39" s="198"/>
      <c r="K39" s="198"/>
      <c r="L39" s="162" t="s">
        <v>20</v>
      </c>
      <c r="M39" s="163" t="s">
        <v>92</v>
      </c>
      <c r="N39" s="163"/>
      <c r="O39" s="163"/>
      <c r="P39" s="163"/>
    </row>
    <row r="40" spans="1:22" ht="18" customHeight="1">
      <c r="E40" s="16"/>
      <c r="F40" s="16"/>
      <c r="G40" s="27"/>
      <c r="H40" s="27"/>
      <c r="I40" s="198"/>
      <c r="J40" s="198"/>
      <c r="K40" s="198"/>
      <c r="L40" s="162"/>
      <c r="M40" s="164"/>
      <c r="N40" s="164"/>
      <c r="O40" s="164"/>
      <c r="P40" s="164"/>
    </row>
  </sheetData>
  <mergeCells count="85">
    <mergeCell ref="I38:K38"/>
    <mergeCell ref="M38:O38"/>
    <mergeCell ref="I39:K40"/>
    <mergeCell ref="L39:L40"/>
    <mergeCell ref="M39:P40"/>
    <mergeCell ref="A33:D33"/>
    <mergeCell ref="E33:H33"/>
    <mergeCell ref="I33:L33"/>
    <mergeCell ref="M33:P33"/>
    <mergeCell ref="Q33:T33"/>
    <mergeCell ref="A35:D35"/>
    <mergeCell ref="E35:H35"/>
    <mergeCell ref="I35:L35"/>
    <mergeCell ref="M35:P35"/>
    <mergeCell ref="Q35:T35"/>
    <mergeCell ref="A31:D31"/>
    <mergeCell ref="E31:H31"/>
    <mergeCell ref="I31:L31"/>
    <mergeCell ref="M31:P31"/>
    <mergeCell ref="Q31:T31"/>
    <mergeCell ref="A32:D32"/>
    <mergeCell ref="E32:H32"/>
    <mergeCell ref="I32:L32"/>
    <mergeCell ref="M32:P32"/>
    <mergeCell ref="Q32:T32"/>
    <mergeCell ref="A29:D29"/>
    <mergeCell ref="E29:H29"/>
    <mergeCell ref="I29:L29"/>
    <mergeCell ref="M29:P29"/>
    <mergeCell ref="Q29:T29"/>
    <mergeCell ref="A30:D30"/>
    <mergeCell ref="E30:H30"/>
    <mergeCell ref="I30:L30"/>
    <mergeCell ref="M30:P30"/>
    <mergeCell ref="Q30:T30"/>
    <mergeCell ref="A27:D27"/>
    <mergeCell ref="E27:H27"/>
    <mergeCell ref="I27:L27"/>
    <mergeCell ref="M27:P27"/>
    <mergeCell ref="Q27:T27"/>
    <mergeCell ref="A28:D28"/>
    <mergeCell ref="E28:H28"/>
    <mergeCell ref="I28:L28"/>
    <mergeCell ref="M28:P28"/>
    <mergeCell ref="Q28:T28"/>
    <mergeCell ref="A25:D25"/>
    <mergeCell ref="E25:H25"/>
    <mergeCell ref="I25:L25"/>
    <mergeCell ref="M25:P25"/>
    <mergeCell ref="Q25:T25"/>
    <mergeCell ref="A26:D26"/>
    <mergeCell ref="E26:H26"/>
    <mergeCell ref="I26:L26"/>
    <mergeCell ref="M26:P26"/>
    <mergeCell ref="Q26:T26"/>
    <mergeCell ref="A23:D23"/>
    <mergeCell ref="E23:H23"/>
    <mergeCell ref="I23:L23"/>
    <mergeCell ref="M23:P23"/>
    <mergeCell ref="Q23:T23"/>
    <mergeCell ref="A24:D24"/>
    <mergeCell ref="E24:H24"/>
    <mergeCell ref="I24:L24"/>
    <mergeCell ref="M24:P24"/>
    <mergeCell ref="Q24:T24"/>
    <mergeCell ref="M20:P21"/>
    <mergeCell ref="Q20:T21"/>
    <mergeCell ref="A22:D22"/>
    <mergeCell ref="E22:H22"/>
    <mergeCell ref="I22:L22"/>
    <mergeCell ref="M22:P22"/>
    <mergeCell ref="Q22:T22"/>
    <mergeCell ref="A16:D16"/>
    <mergeCell ref="A17:D17"/>
    <mergeCell ref="A18:D18"/>
    <mergeCell ref="A20:D21"/>
    <mergeCell ref="E20:H21"/>
    <mergeCell ref="I20:L21"/>
    <mergeCell ref="P2:Q2"/>
    <mergeCell ref="R2:S2"/>
    <mergeCell ref="N10:T10"/>
    <mergeCell ref="N11:S11"/>
    <mergeCell ref="G13:O13"/>
    <mergeCell ref="A15:D15"/>
    <mergeCell ref="F15:T15"/>
  </mergeCells>
  <phoneticPr fontId="2"/>
  <conditionalFormatting sqref="O7 Q7 S7 G17:G18 I17:I18 K17:K18">
    <cfRule type="containsBlanks" dxfId="2" priority="1">
      <formula>LEN(TRIM(G7))=0</formula>
    </cfRule>
  </conditionalFormatting>
  <printOptions horizontalCentered="1"/>
  <pageMargins left="0.78740157480314965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V48"/>
  <sheetViews>
    <sheetView view="pageBreakPreview" topLeftCell="A13" zoomScale="90" zoomScaleNormal="115" zoomScaleSheetLayoutView="90" workbookViewId="0">
      <selection activeCell="A20" sqref="A20:D21"/>
    </sheetView>
  </sheetViews>
  <sheetFormatPr defaultRowHeight="13.5"/>
  <cols>
    <col min="1" max="21" width="4.625" style="15" customWidth="1"/>
    <col min="22" max="22" width="10.5" style="15" bestFit="1" customWidth="1"/>
    <col min="23" max="16384" width="9" style="15"/>
  </cols>
  <sheetData>
    <row r="1" spans="1:22" ht="18" customHeight="1">
      <c r="T1" s="22" t="s">
        <v>40</v>
      </c>
    </row>
    <row r="2" spans="1:22" ht="18" customHeight="1">
      <c r="N2" s="19"/>
      <c r="O2" s="19"/>
      <c r="P2" s="178" t="s">
        <v>34</v>
      </c>
      <c r="Q2" s="179"/>
      <c r="R2" s="178" t="s">
        <v>35</v>
      </c>
      <c r="S2" s="179"/>
      <c r="T2" s="22"/>
    </row>
    <row r="3" spans="1:22" ht="18" customHeight="1">
      <c r="N3" s="19"/>
      <c r="O3" s="19"/>
      <c r="P3" s="89"/>
      <c r="Q3" s="20"/>
      <c r="R3" s="89"/>
      <c r="S3" s="90"/>
      <c r="T3" s="22"/>
    </row>
    <row r="4" spans="1:22" ht="18" customHeight="1">
      <c r="N4" s="19"/>
      <c r="O4" s="19"/>
      <c r="P4" s="89"/>
      <c r="Q4" s="20"/>
      <c r="R4" s="89"/>
      <c r="S4" s="90"/>
      <c r="T4" s="22"/>
    </row>
    <row r="5" spans="1:22" ht="18" customHeight="1">
      <c r="N5" s="19"/>
      <c r="O5" s="19"/>
      <c r="P5" s="91"/>
      <c r="Q5" s="92"/>
      <c r="R5" s="91"/>
      <c r="S5" s="93"/>
      <c r="T5" s="22"/>
    </row>
    <row r="6" spans="1:22" ht="18" customHeight="1">
      <c r="N6" s="19"/>
      <c r="O6" s="19"/>
      <c r="P6" s="19"/>
      <c r="Q6" s="19"/>
      <c r="R6" s="19"/>
      <c r="S6" s="19"/>
      <c r="T6" s="19"/>
    </row>
    <row r="7" spans="1:22" ht="18" customHeight="1">
      <c r="B7" s="24"/>
      <c r="C7" s="19"/>
      <c r="D7" s="19"/>
      <c r="E7" s="19"/>
      <c r="F7" s="19"/>
      <c r="G7" s="19"/>
      <c r="I7" s="28"/>
      <c r="N7" s="26" t="s">
        <v>31</v>
      </c>
      <c r="O7" s="86"/>
      <c r="P7" s="26" t="s">
        <v>23</v>
      </c>
      <c r="Q7" s="87"/>
      <c r="R7" s="26" t="s">
        <v>24</v>
      </c>
      <c r="S7" s="87"/>
      <c r="T7" s="26" t="s">
        <v>25</v>
      </c>
      <c r="V7" s="60" t="s">
        <v>66</v>
      </c>
    </row>
    <row r="8" spans="1:22" ht="18" customHeight="1">
      <c r="A8" s="42"/>
      <c r="B8" s="24"/>
      <c r="C8" s="19"/>
      <c r="D8" s="19"/>
      <c r="E8" s="19"/>
      <c r="F8" s="19"/>
      <c r="G8" s="19"/>
      <c r="I8" s="28"/>
      <c r="N8" s="26"/>
      <c r="O8" s="26"/>
      <c r="P8" s="26"/>
      <c r="Q8" s="29"/>
      <c r="R8" s="26"/>
      <c r="S8" s="29"/>
      <c r="T8" s="26"/>
    </row>
    <row r="9" spans="1:22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N9" s="19"/>
      <c r="O9" s="19"/>
      <c r="P9" s="19"/>
      <c r="Q9" s="19"/>
      <c r="R9" s="19"/>
      <c r="S9" s="19"/>
      <c r="T9" s="19"/>
    </row>
    <row r="10" spans="1:22" ht="18" customHeight="1">
      <c r="C10" s="19"/>
      <c r="D10" s="19"/>
      <c r="E10" s="19"/>
      <c r="F10" s="25"/>
      <c r="H10" s="19"/>
      <c r="K10" s="42" t="s">
        <v>29</v>
      </c>
      <c r="L10" s="42"/>
      <c r="N10" s="180" t="str">
        <f>'1'!N10</f>
        <v>株式会社○○建設</v>
      </c>
      <c r="O10" s="180"/>
      <c r="P10" s="180"/>
      <c r="Q10" s="180"/>
      <c r="R10" s="180"/>
      <c r="S10" s="180"/>
      <c r="T10" s="180"/>
    </row>
    <row r="11" spans="1:22" ht="18" customHeight="1">
      <c r="C11" s="19"/>
      <c r="D11" s="19"/>
      <c r="E11" s="19"/>
      <c r="F11" s="37"/>
      <c r="G11" s="37"/>
      <c r="H11" s="37"/>
      <c r="I11" s="21"/>
      <c r="K11" s="42" t="s">
        <v>30</v>
      </c>
      <c r="L11" s="42"/>
      <c r="N11" s="180" t="str">
        <f>'1'!N11</f>
        <v>堺　太郎</v>
      </c>
      <c r="O11" s="180"/>
      <c r="P11" s="180"/>
      <c r="Q11" s="180"/>
      <c r="R11" s="180"/>
      <c r="S11" s="180"/>
      <c r="T11" s="88"/>
    </row>
    <row r="12" spans="1:22" ht="18" customHeight="1">
      <c r="C12" s="19"/>
      <c r="D12" s="19"/>
      <c r="E12" s="19"/>
      <c r="F12" s="37"/>
      <c r="G12" s="37"/>
      <c r="H12" s="37"/>
      <c r="I12" s="21"/>
      <c r="L12" s="13"/>
      <c r="M12" s="13"/>
      <c r="N12" s="33"/>
      <c r="O12" s="33"/>
      <c r="P12" s="33"/>
      <c r="Q12" s="33"/>
      <c r="R12" s="33"/>
      <c r="S12" s="33"/>
      <c r="T12" s="32"/>
    </row>
    <row r="13" spans="1:22" ht="18" customHeight="1">
      <c r="D13" s="36"/>
      <c r="E13" s="36"/>
      <c r="F13" s="36"/>
      <c r="G13" s="181" t="s">
        <v>13</v>
      </c>
      <c r="H13" s="181"/>
      <c r="I13" s="181"/>
      <c r="J13" s="181"/>
      <c r="K13" s="181"/>
      <c r="L13" s="181"/>
      <c r="M13" s="181"/>
      <c r="N13" s="181"/>
      <c r="O13" s="181"/>
      <c r="P13" s="36"/>
      <c r="Q13" s="36"/>
      <c r="R13" s="36"/>
      <c r="S13" s="36"/>
    </row>
    <row r="14" spans="1:22" ht="18" customHeight="1">
      <c r="D14" s="36"/>
      <c r="E14" s="36"/>
      <c r="F14" s="36"/>
      <c r="G14" s="38"/>
      <c r="H14" s="38"/>
      <c r="I14" s="38"/>
      <c r="J14" s="38"/>
      <c r="K14" s="38"/>
      <c r="L14" s="38"/>
      <c r="M14" s="38"/>
      <c r="N14" s="38"/>
      <c r="O14" s="38"/>
      <c r="P14" s="36"/>
      <c r="Q14" s="36"/>
      <c r="R14" s="36"/>
      <c r="S14" s="36"/>
    </row>
    <row r="15" spans="1:22" ht="18" customHeight="1">
      <c r="A15" s="155" t="s">
        <v>21</v>
      </c>
      <c r="B15" s="155"/>
      <c r="C15" s="155"/>
      <c r="D15" s="155"/>
      <c r="E15" s="31" t="s">
        <v>20</v>
      </c>
      <c r="F15" s="176" t="str">
        <f>'1'!F15</f>
        <v>○○小学校改築工事</v>
      </c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</row>
    <row r="16" spans="1:22" ht="18" customHeight="1">
      <c r="A16" s="155" t="s">
        <v>22</v>
      </c>
      <c r="B16" s="155"/>
      <c r="C16" s="155"/>
      <c r="D16" s="155"/>
      <c r="E16" s="31" t="s">
        <v>20</v>
      </c>
      <c r="F16" s="26" t="s">
        <v>32</v>
      </c>
      <c r="G16" s="26" t="str">
        <f>'1'!G16</f>
        <v>○</v>
      </c>
      <c r="H16" s="26" t="s">
        <v>23</v>
      </c>
      <c r="I16" s="26" t="str">
        <f>'1'!I16</f>
        <v>○</v>
      </c>
      <c r="J16" s="26" t="s">
        <v>24</v>
      </c>
      <c r="K16" s="26" t="str">
        <f>'1'!K16</f>
        <v>○</v>
      </c>
      <c r="L16" s="26" t="s">
        <v>25</v>
      </c>
      <c r="M16" s="26" t="s">
        <v>26</v>
      </c>
      <c r="N16" s="26" t="s">
        <v>32</v>
      </c>
      <c r="O16" s="26" t="str">
        <f>'1'!O16</f>
        <v>○</v>
      </c>
      <c r="P16" s="26" t="s">
        <v>23</v>
      </c>
      <c r="Q16" s="26" t="str">
        <f>'1'!Q16</f>
        <v>○</v>
      </c>
      <c r="R16" s="26" t="s">
        <v>24</v>
      </c>
      <c r="S16" s="26" t="str">
        <f>'1'!S16</f>
        <v>○</v>
      </c>
      <c r="T16" s="26" t="s">
        <v>25</v>
      </c>
    </row>
    <row r="17" spans="1:22" ht="18" customHeight="1">
      <c r="A17" s="174" t="s">
        <v>44</v>
      </c>
      <c r="B17" s="174"/>
      <c r="C17" s="174"/>
      <c r="D17" s="174"/>
      <c r="E17" s="31" t="s">
        <v>20</v>
      </c>
      <c r="F17" s="26" t="s">
        <v>32</v>
      </c>
      <c r="G17" s="94">
        <f>YEAR(V22)-2018</f>
        <v>6</v>
      </c>
      <c r="H17" s="26" t="s">
        <v>23</v>
      </c>
      <c r="I17" s="95">
        <f>MONTH(V22)</f>
        <v>8</v>
      </c>
      <c r="J17" s="26" t="s">
        <v>24</v>
      </c>
      <c r="K17" s="95">
        <f>DAY(V22)</f>
        <v>6</v>
      </c>
      <c r="L17" s="26" t="s">
        <v>25</v>
      </c>
      <c r="V17" s="60"/>
    </row>
    <row r="18" spans="1:22" ht="18" customHeight="1">
      <c r="A18" s="175" t="s">
        <v>12</v>
      </c>
      <c r="B18" s="175"/>
      <c r="C18" s="175"/>
      <c r="D18" s="175"/>
      <c r="E18" s="31" t="s">
        <v>20</v>
      </c>
      <c r="F18" s="26" t="s">
        <v>32</v>
      </c>
      <c r="G18" s="94">
        <f>YEAR(V23)-2018</f>
        <v>7</v>
      </c>
      <c r="H18" s="26" t="s">
        <v>23</v>
      </c>
      <c r="I18" s="95">
        <f>MONTH(V23)</f>
        <v>3</v>
      </c>
      <c r="J18" s="26" t="s">
        <v>24</v>
      </c>
      <c r="K18" s="95">
        <f>DAY(V23)</f>
        <v>15</v>
      </c>
      <c r="L18" s="26" t="s">
        <v>25</v>
      </c>
      <c r="V18" s="60"/>
    </row>
    <row r="19" spans="1:22" ht="18" customHeight="1"/>
    <row r="20" spans="1:22" ht="18" customHeight="1">
      <c r="A20" s="165" t="s">
        <v>11</v>
      </c>
      <c r="B20" s="165"/>
      <c r="C20" s="165"/>
      <c r="D20" s="165"/>
      <c r="E20" s="173" t="s">
        <v>10</v>
      </c>
      <c r="F20" s="173"/>
      <c r="G20" s="173"/>
      <c r="H20" s="173"/>
      <c r="I20" s="172" t="s">
        <v>15</v>
      </c>
      <c r="J20" s="172"/>
      <c r="K20" s="172"/>
      <c r="L20" s="172"/>
      <c r="M20" s="172" t="s">
        <v>16</v>
      </c>
      <c r="N20" s="172"/>
      <c r="O20" s="172"/>
      <c r="P20" s="172"/>
      <c r="Q20" s="173" t="s">
        <v>9</v>
      </c>
      <c r="R20" s="173"/>
      <c r="S20" s="173"/>
      <c r="T20" s="173"/>
    </row>
    <row r="21" spans="1:22" ht="18" customHeight="1" thickBot="1">
      <c r="A21" s="165"/>
      <c r="B21" s="165"/>
      <c r="C21" s="165"/>
      <c r="D21" s="165"/>
      <c r="E21" s="173"/>
      <c r="F21" s="173"/>
      <c r="G21" s="173"/>
      <c r="H21" s="173"/>
      <c r="I21" s="172"/>
      <c r="J21" s="172"/>
      <c r="K21" s="172"/>
      <c r="L21" s="172"/>
      <c r="M21" s="172"/>
      <c r="N21" s="172"/>
      <c r="O21" s="172"/>
      <c r="P21" s="172"/>
      <c r="Q21" s="173"/>
      <c r="R21" s="173"/>
      <c r="S21" s="173"/>
      <c r="T21" s="173"/>
      <c r="V21" s="1" t="s">
        <v>69</v>
      </c>
    </row>
    <row r="22" spans="1:22" ht="19.5" customHeight="1" thickBot="1">
      <c r="A22" s="169">
        <f>V22</f>
        <v>45510</v>
      </c>
      <c r="B22" s="170"/>
      <c r="C22" s="170"/>
      <c r="D22" s="171"/>
      <c r="E22" s="167">
        <f>'1'!$B$51</f>
        <v>31</v>
      </c>
      <c r="F22" s="167"/>
      <c r="G22" s="167"/>
      <c r="H22" s="168"/>
      <c r="I22" s="167">
        <f>'1'!$C$51</f>
        <v>3</v>
      </c>
      <c r="J22" s="167"/>
      <c r="K22" s="167"/>
      <c r="L22" s="168"/>
      <c r="M22" s="167">
        <f>E22-I22</f>
        <v>28</v>
      </c>
      <c r="N22" s="167"/>
      <c r="O22" s="167"/>
      <c r="P22" s="168"/>
      <c r="Q22" s="167">
        <f>'1'!$I$51</f>
        <v>0</v>
      </c>
      <c r="R22" s="167"/>
      <c r="S22" s="167"/>
      <c r="T22" s="168"/>
      <c r="V22" s="61">
        <f>共通事項入力シート!C9</f>
        <v>45510</v>
      </c>
    </row>
    <row r="23" spans="1:22" ht="19.5" customHeight="1" thickBot="1">
      <c r="A23" s="169">
        <f>IF(A22="","",IF(EXACT($V$23-DAY($V$23)+1,A22-DAY(A22)+1),"",EOMONTH(A22,1)))</f>
        <v>45565</v>
      </c>
      <c r="B23" s="170"/>
      <c r="C23" s="170"/>
      <c r="D23" s="171"/>
      <c r="E23" s="167">
        <f>IF(A22="","",IF(EXACT($V$23-DAY($V$23)+1,A22-DAY(A22)+1),"",'2'!$B$51))</f>
        <v>30</v>
      </c>
      <c r="F23" s="167"/>
      <c r="G23" s="167"/>
      <c r="H23" s="168"/>
      <c r="I23" s="166">
        <f>IF(A22="","",IF(EXACT($V$23-DAY($V$23)+1,A22-DAY(A22)+1),"",'2'!$C$51))</f>
        <v>0</v>
      </c>
      <c r="J23" s="167"/>
      <c r="K23" s="167"/>
      <c r="L23" s="168"/>
      <c r="M23" s="166">
        <f>IF(A22="","",IF(EXACT($V$23-DAY($V$23)+1,A22-DAY(A22)+1),"",E23-I23))</f>
        <v>30</v>
      </c>
      <c r="N23" s="167"/>
      <c r="O23" s="167"/>
      <c r="P23" s="168"/>
      <c r="Q23" s="167">
        <f>IF(A22="","",IF(EXACT($V$23-DAY($V$23)+1,A22-DAY(A22)+1),"",'2'!$I$51))</f>
        <v>0</v>
      </c>
      <c r="R23" s="167"/>
      <c r="S23" s="167"/>
      <c r="T23" s="168"/>
      <c r="V23" s="61">
        <f>共通事項入力シート!C10</f>
        <v>45731</v>
      </c>
    </row>
    <row r="24" spans="1:22" ht="19.5" customHeight="1">
      <c r="A24" s="169">
        <f t="shared" ref="A24:A41" si="0">IF(A23="","",IF(EXACT($V$23-DAY($V$23)+1,A23-DAY(A23)+1),"",EOMONTH(A23,1)))</f>
        <v>45596</v>
      </c>
      <c r="B24" s="170"/>
      <c r="C24" s="170"/>
      <c r="D24" s="171"/>
      <c r="E24" s="167">
        <f>IF(A23="","",IF(EXACT($V$23-DAY($V$23)+1,A23-DAY(A23)+1),"",'3'!$B$51))</f>
        <v>31</v>
      </c>
      <c r="F24" s="167"/>
      <c r="G24" s="167"/>
      <c r="H24" s="168"/>
      <c r="I24" s="166">
        <f>IF(A23="","",IF(EXACT($V$23-DAY($V$23)+1,A23-DAY(A23)+1),"",'3'!$C$51))</f>
        <v>0</v>
      </c>
      <c r="J24" s="167"/>
      <c r="K24" s="167"/>
      <c r="L24" s="168"/>
      <c r="M24" s="166">
        <f t="shared" ref="M24:M41" si="1">IF(A23="","",IF(EXACT($V$23-DAY($V$23)+1,A23-DAY(A23)+1),"",E24-I24))</f>
        <v>31</v>
      </c>
      <c r="N24" s="167"/>
      <c r="O24" s="167"/>
      <c r="P24" s="168"/>
      <c r="Q24" s="167">
        <f>IF(A23="","",IF(EXACT($V$23-DAY($V$23)+1,A23-DAY(A23)+1),"",'3'!$I$51))</f>
        <v>0</v>
      </c>
      <c r="R24" s="167"/>
      <c r="S24" s="167"/>
      <c r="T24" s="168"/>
    </row>
    <row r="25" spans="1:22" ht="19.5" customHeight="1">
      <c r="A25" s="169">
        <f t="shared" si="0"/>
        <v>45626</v>
      </c>
      <c r="B25" s="170"/>
      <c r="C25" s="170"/>
      <c r="D25" s="171"/>
      <c r="E25" s="167">
        <f>IF(A24="","",IF(EXACT($V$23-DAY($V$23)+1,A24-DAY(A24)+1),"",'4'!$B$51))</f>
        <v>30</v>
      </c>
      <c r="F25" s="167"/>
      <c r="G25" s="167"/>
      <c r="H25" s="168"/>
      <c r="I25" s="166">
        <f>IF(A24="","",IF(EXACT($V$23-DAY($V$23)+1,A24-DAY(A24)+1),"",'4'!$C$51))</f>
        <v>0</v>
      </c>
      <c r="J25" s="167"/>
      <c r="K25" s="167"/>
      <c r="L25" s="168"/>
      <c r="M25" s="166">
        <f t="shared" si="1"/>
        <v>30</v>
      </c>
      <c r="N25" s="167"/>
      <c r="O25" s="167"/>
      <c r="P25" s="168"/>
      <c r="Q25" s="167">
        <f>IF(A24="","",IF(EXACT($V$23-DAY($V$23)+1,A24-DAY(A24)+1),"",'4'!$I$51))</f>
        <v>0</v>
      </c>
      <c r="R25" s="167"/>
      <c r="S25" s="167"/>
      <c r="T25" s="168"/>
    </row>
    <row r="26" spans="1:22" ht="19.5" customHeight="1">
      <c r="A26" s="169">
        <f t="shared" si="0"/>
        <v>45657</v>
      </c>
      <c r="B26" s="170"/>
      <c r="C26" s="170"/>
      <c r="D26" s="171"/>
      <c r="E26" s="167">
        <f>IF(A25="","",IF(EXACT($V$23-DAY($V$23)+1,A25-DAY(A25)+1),"",'5'!$B$51))</f>
        <v>31</v>
      </c>
      <c r="F26" s="167"/>
      <c r="G26" s="167"/>
      <c r="H26" s="168"/>
      <c r="I26" s="166">
        <f>IF(A25="","",IF(EXACT($V$23-DAY($V$23)+1,A25-DAY(A25)+1),"",'5'!$C$51))</f>
        <v>0</v>
      </c>
      <c r="J26" s="167"/>
      <c r="K26" s="167"/>
      <c r="L26" s="168"/>
      <c r="M26" s="166">
        <f t="shared" si="1"/>
        <v>31</v>
      </c>
      <c r="N26" s="167"/>
      <c r="O26" s="167"/>
      <c r="P26" s="168"/>
      <c r="Q26" s="167">
        <f>IF(A25="","",IF(EXACT($V$23-DAY($V$23)+1,A25-DAY(A25)+1),"",'5'!$I$51))</f>
        <v>0</v>
      </c>
      <c r="R26" s="167"/>
      <c r="S26" s="167"/>
      <c r="T26" s="168"/>
    </row>
    <row r="27" spans="1:22" ht="19.5" customHeight="1">
      <c r="A27" s="169">
        <f t="shared" si="0"/>
        <v>45688</v>
      </c>
      <c r="B27" s="170"/>
      <c r="C27" s="170"/>
      <c r="D27" s="171"/>
      <c r="E27" s="167">
        <f>IF(A26="","",IF(EXACT($V$23-DAY($V$23)+1,A26-DAY(A26)+1),"",'6'!$B$51))</f>
        <v>31</v>
      </c>
      <c r="F27" s="167"/>
      <c r="G27" s="167"/>
      <c r="H27" s="168"/>
      <c r="I27" s="166">
        <f>IF(A26="","",IF(EXACT($V$23-DAY($V$23)+1,A26-DAY(A26)+1),"",'6'!$C$51))</f>
        <v>0</v>
      </c>
      <c r="J27" s="167"/>
      <c r="K27" s="167"/>
      <c r="L27" s="168"/>
      <c r="M27" s="166">
        <f t="shared" si="1"/>
        <v>31</v>
      </c>
      <c r="N27" s="167"/>
      <c r="O27" s="167"/>
      <c r="P27" s="168"/>
      <c r="Q27" s="167">
        <f>IF(A26="","",IF(EXACT($V$23-DAY($V$23)+1,A26-DAY(A26)+1),"",'6'!$I$51))</f>
        <v>0</v>
      </c>
      <c r="R27" s="167"/>
      <c r="S27" s="167"/>
      <c r="T27" s="168"/>
    </row>
    <row r="28" spans="1:22" ht="19.5" customHeight="1">
      <c r="A28" s="169">
        <f t="shared" si="0"/>
        <v>45716</v>
      </c>
      <c r="B28" s="170"/>
      <c r="C28" s="170"/>
      <c r="D28" s="171"/>
      <c r="E28" s="167">
        <f>IF(A27="","",IF(EXACT($V$23-DAY($V$23)+1,A27-DAY(A27)+1),"",'7'!$B$51))</f>
        <v>28</v>
      </c>
      <c r="F28" s="167"/>
      <c r="G28" s="167"/>
      <c r="H28" s="168"/>
      <c r="I28" s="166">
        <f>IF(A27="","",IF(EXACT($V$23-DAY($V$23)+1,A27-DAY(A27)+1),"",'7'!$C$51))</f>
        <v>0</v>
      </c>
      <c r="J28" s="167"/>
      <c r="K28" s="167"/>
      <c r="L28" s="168"/>
      <c r="M28" s="166">
        <f t="shared" si="1"/>
        <v>28</v>
      </c>
      <c r="N28" s="167"/>
      <c r="O28" s="167"/>
      <c r="P28" s="168"/>
      <c r="Q28" s="167">
        <f>IF(A27="","",IF(EXACT($V$23-DAY($V$23)+1,A27-DAY(A27)+1),"",'7'!$I$51))</f>
        <v>0</v>
      </c>
      <c r="R28" s="167"/>
      <c r="S28" s="167"/>
      <c r="T28" s="168"/>
    </row>
    <row r="29" spans="1:22" ht="19.5" customHeight="1">
      <c r="A29" s="169">
        <f t="shared" si="0"/>
        <v>45747</v>
      </c>
      <c r="B29" s="170"/>
      <c r="C29" s="170"/>
      <c r="D29" s="171"/>
      <c r="E29" s="167">
        <f>IF(A28="","",IF(EXACT($V$23-DAY($V$23)+1,A28-DAY(A28)+1),"",'8'!$B$51))</f>
        <v>31</v>
      </c>
      <c r="F29" s="167"/>
      <c r="G29" s="167"/>
      <c r="H29" s="168"/>
      <c r="I29" s="166">
        <f>IF(A28="","",IF(EXACT($V$23-DAY($V$23)+1,A28-DAY(A28)+1),"",'8'!$C$51))</f>
        <v>0</v>
      </c>
      <c r="J29" s="167"/>
      <c r="K29" s="167"/>
      <c r="L29" s="168"/>
      <c r="M29" s="166">
        <f t="shared" si="1"/>
        <v>31</v>
      </c>
      <c r="N29" s="167"/>
      <c r="O29" s="167"/>
      <c r="P29" s="168"/>
      <c r="Q29" s="167">
        <f>IF(A28="","",IF(EXACT($V$23-DAY($V$23)+1,A28-DAY(A28)+1),"",'8'!$I$51))</f>
        <v>0</v>
      </c>
      <c r="R29" s="167"/>
      <c r="S29" s="167"/>
      <c r="T29" s="168"/>
    </row>
    <row r="30" spans="1:22" ht="19.5" customHeight="1">
      <c r="A30" s="169" t="str">
        <f t="shared" si="0"/>
        <v/>
      </c>
      <c r="B30" s="170"/>
      <c r="C30" s="170"/>
      <c r="D30" s="171"/>
      <c r="E30" s="167" t="str">
        <f>IF(A29="","",IF(EXACT($V$23-DAY($V$23)+1,A29-DAY(A29)+1),"",'9'!$B$51))</f>
        <v/>
      </c>
      <c r="F30" s="167"/>
      <c r="G30" s="167"/>
      <c r="H30" s="168"/>
      <c r="I30" s="166" t="str">
        <f>IF(A29="","",IF(EXACT($V$23-DAY($V$23)+1,A29-DAY(A29)+1),"",'9'!$C$51))</f>
        <v/>
      </c>
      <c r="J30" s="167"/>
      <c r="K30" s="167"/>
      <c r="L30" s="168"/>
      <c r="M30" s="166" t="str">
        <f t="shared" si="1"/>
        <v/>
      </c>
      <c r="N30" s="167"/>
      <c r="O30" s="167"/>
      <c r="P30" s="168"/>
      <c r="Q30" s="167" t="str">
        <f>IF(A29="","",IF(EXACT($V$23-DAY($V$23)+1,A29-DAY(A29)+1),"",'9'!$I$51))</f>
        <v/>
      </c>
      <c r="R30" s="167"/>
      <c r="S30" s="167"/>
      <c r="T30" s="168"/>
    </row>
    <row r="31" spans="1:22" ht="19.5" customHeight="1">
      <c r="A31" s="169" t="str">
        <f t="shared" si="0"/>
        <v/>
      </c>
      <c r="B31" s="170"/>
      <c r="C31" s="170"/>
      <c r="D31" s="171"/>
      <c r="E31" s="167" t="str">
        <f>IF(A30="","",IF(EXACT($V$23-DAY($V$23)+1,A30-DAY(A30)+1),"",'10'!$B$51))</f>
        <v/>
      </c>
      <c r="F31" s="167"/>
      <c r="G31" s="167"/>
      <c r="H31" s="168"/>
      <c r="I31" s="166" t="str">
        <f>IF(A30="","",IF(EXACT($V$23-DAY($V$23)+1,A30-DAY(A30)+1),"",'10'!$C$51))</f>
        <v/>
      </c>
      <c r="J31" s="167"/>
      <c r="K31" s="167"/>
      <c r="L31" s="168"/>
      <c r="M31" s="166" t="str">
        <f t="shared" si="1"/>
        <v/>
      </c>
      <c r="N31" s="167"/>
      <c r="O31" s="167"/>
      <c r="P31" s="168"/>
      <c r="Q31" s="167" t="str">
        <f>IF(A30="","",IF(EXACT($V$23-DAY($V$23)+1,A30-DAY(A30)+1),"",'10'!$I$51))</f>
        <v/>
      </c>
      <c r="R31" s="167"/>
      <c r="S31" s="167"/>
      <c r="T31" s="168"/>
    </row>
    <row r="32" spans="1:22" ht="19.5" customHeight="1">
      <c r="A32" s="169" t="str">
        <f t="shared" si="0"/>
        <v/>
      </c>
      <c r="B32" s="170"/>
      <c r="C32" s="170"/>
      <c r="D32" s="171"/>
      <c r="E32" s="167" t="str">
        <f>IF(A31="","",IF(EXACT($V$23-DAY($V$23)+1,A31-DAY(A31)+1),"",'11'!$B$51))</f>
        <v/>
      </c>
      <c r="F32" s="167"/>
      <c r="G32" s="167"/>
      <c r="H32" s="168"/>
      <c r="I32" s="166" t="str">
        <f>IF(A31="","",IF(EXACT($V$23-DAY($V$23)+1,A31-DAY(A31)+1),"",'11'!$C$51))</f>
        <v/>
      </c>
      <c r="J32" s="167"/>
      <c r="K32" s="167"/>
      <c r="L32" s="168"/>
      <c r="M32" s="166" t="str">
        <f t="shared" si="1"/>
        <v/>
      </c>
      <c r="N32" s="167"/>
      <c r="O32" s="167"/>
      <c r="P32" s="168"/>
      <c r="Q32" s="167" t="str">
        <f>IF(A31="","",IF(EXACT($V$23-DAY($V$23)+1,A31-DAY(A31)+1),"",'11'!$I$51))</f>
        <v/>
      </c>
      <c r="R32" s="167"/>
      <c r="S32" s="167"/>
      <c r="T32" s="168"/>
    </row>
    <row r="33" spans="1:22" ht="19.5" customHeight="1">
      <c r="A33" s="169" t="str">
        <f t="shared" si="0"/>
        <v/>
      </c>
      <c r="B33" s="170"/>
      <c r="C33" s="170"/>
      <c r="D33" s="171"/>
      <c r="E33" s="167" t="str">
        <f>IF(A32="","",IF(EXACT($V$23-DAY($V$23)+1,A32-DAY(A32)+1),"",'12'!$B$51))</f>
        <v/>
      </c>
      <c r="F33" s="167"/>
      <c r="G33" s="167"/>
      <c r="H33" s="168"/>
      <c r="I33" s="166" t="str">
        <f>IF(A32="","",IF(EXACT($V$23-DAY($V$23)+1,A32-DAY(A32)+1),"",'12'!$C$51))</f>
        <v/>
      </c>
      <c r="J33" s="167"/>
      <c r="K33" s="167"/>
      <c r="L33" s="168"/>
      <c r="M33" s="166" t="str">
        <f t="shared" si="1"/>
        <v/>
      </c>
      <c r="N33" s="167"/>
      <c r="O33" s="167"/>
      <c r="P33" s="168"/>
      <c r="Q33" s="167" t="str">
        <f>IF(A32="","",IF(EXACT($V$23-DAY($V$23)+1,A32-DAY(A32)+1),"",'12'!$I$51))</f>
        <v/>
      </c>
      <c r="R33" s="167"/>
      <c r="S33" s="167"/>
      <c r="T33" s="168"/>
    </row>
    <row r="34" spans="1:22" ht="19.5" customHeight="1">
      <c r="A34" s="169" t="str">
        <f t="shared" si="0"/>
        <v/>
      </c>
      <c r="B34" s="170"/>
      <c r="C34" s="170"/>
      <c r="D34" s="171"/>
      <c r="E34" s="167" t="str">
        <f>IF(A33="","",IF(EXACT($V$23-DAY($V$23)+1,A33-DAY(A33)+1),"",'13'!$B$51))</f>
        <v/>
      </c>
      <c r="F34" s="167"/>
      <c r="G34" s="167"/>
      <c r="H34" s="168"/>
      <c r="I34" s="166" t="str">
        <f>IF(A33="","",IF(EXACT($V$23-DAY($V$23)+1,A33-DAY(A33)+1),"",'13'!$C$51))</f>
        <v/>
      </c>
      <c r="J34" s="167"/>
      <c r="K34" s="167"/>
      <c r="L34" s="168"/>
      <c r="M34" s="166" t="str">
        <f t="shared" si="1"/>
        <v/>
      </c>
      <c r="N34" s="167"/>
      <c r="O34" s="167"/>
      <c r="P34" s="168"/>
      <c r="Q34" s="167" t="str">
        <f>IF(A33="","",IF(EXACT($V$23-DAY($V$23)+1,A33-DAY(A33)+1),"",'13'!$I$51))</f>
        <v/>
      </c>
      <c r="R34" s="167"/>
      <c r="S34" s="167"/>
      <c r="T34" s="168"/>
    </row>
    <row r="35" spans="1:22" ht="19.5" customHeight="1">
      <c r="A35" s="169" t="str">
        <f t="shared" si="0"/>
        <v/>
      </c>
      <c r="B35" s="170"/>
      <c r="C35" s="170"/>
      <c r="D35" s="171"/>
      <c r="E35" s="167" t="str">
        <f>IF(A34="","",IF(EXACT($V$23-DAY($V$23)+1,A34-DAY(A34)+1),"",'14'!$B$51))</f>
        <v/>
      </c>
      <c r="F35" s="167"/>
      <c r="G35" s="167"/>
      <c r="H35" s="168"/>
      <c r="I35" s="166" t="str">
        <f>IF(A34="","",IF(EXACT($V$23-DAY($V$23)+1,A34-DAY(A34)+1),"",'14'!$C$51))</f>
        <v/>
      </c>
      <c r="J35" s="167"/>
      <c r="K35" s="167"/>
      <c r="L35" s="168"/>
      <c r="M35" s="166" t="str">
        <f t="shared" si="1"/>
        <v/>
      </c>
      <c r="N35" s="167"/>
      <c r="O35" s="167"/>
      <c r="P35" s="168"/>
      <c r="Q35" s="167" t="str">
        <f>IF(A34="","",IF(EXACT($V$23-DAY($V$23)+1,A34-DAY(A34)+1),"",'14'!$I$51))</f>
        <v/>
      </c>
      <c r="R35" s="167"/>
      <c r="S35" s="167"/>
      <c r="T35" s="168"/>
    </row>
    <row r="36" spans="1:22" ht="19.5" customHeight="1">
      <c r="A36" s="169" t="str">
        <f t="shared" si="0"/>
        <v/>
      </c>
      <c r="B36" s="170"/>
      <c r="C36" s="170"/>
      <c r="D36" s="171"/>
      <c r="E36" s="167" t="str">
        <f>IF(A35="","",IF(EXACT($V$23-DAY($V$23)+1,A35-DAY(A35)+1),"",'15'!$B$51))</f>
        <v/>
      </c>
      <c r="F36" s="167"/>
      <c r="G36" s="167"/>
      <c r="H36" s="168"/>
      <c r="I36" s="166" t="str">
        <f>IF(A35="","",IF(EXACT($V$23-DAY($V$23)+1,A35-DAY(A35)+1),"",'15'!$C$51))</f>
        <v/>
      </c>
      <c r="J36" s="167"/>
      <c r="K36" s="167"/>
      <c r="L36" s="168"/>
      <c r="M36" s="166" t="str">
        <f t="shared" si="1"/>
        <v/>
      </c>
      <c r="N36" s="167"/>
      <c r="O36" s="167"/>
      <c r="P36" s="168"/>
      <c r="Q36" s="167" t="str">
        <f>IF(A35="","",IF(EXACT($V$23-DAY($V$23)+1,A35-DAY(A35)+1),"",'15'!$I$51))</f>
        <v/>
      </c>
      <c r="R36" s="167"/>
      <c r="S36" s="167"/>
      <c r="T36" s="168"/>
    </row>
    <row r="37" spans="1:22" ht="19.5" customHeight="1">
      <c r="A37" s="169" t="str">
        <f t="shared" si="0"/>
        <v/>
      </c>
      <c r="B37" s="170"/>
      <c r="C37" s="170"/>
      <c r="D37" s="171"/>
      <c r="E37" s="167" t="str">
        <f>IF(A36="","",IF(EXACT($V$23-DAY($V$23)+1,A36-DAY(A36)+1),"",'16'!$B$51))</f>
        <v/>
      </c>
      <c r="F37" s="167"/>
      <c r="G37" s="167"/>
      <c r="H37" s="168"/>
      <c r="I37" s="166" t="str">
        <f>IF(A36="","",IF(EXACT($V$23-DAY($V$23)+1,A36-DAY(A36)+1),"",'16'!$C$51))</f>
        <v/>
      </c>
      <c r="J37" s="167"/>
      <c r="K37" s="167"/>
      <c r="L37" s="168"/>
      <c r="M37" s="166" t="str">
        <f t="shared" si="1"/>
        <v/>
      </c>
      <c r="N37" s="167"/>
      <c r="O37" s="167"/>
      <c r="P37" s="168"/>
      <c r="Q37" s="167" t="str">
        <f>IF(A36="","",IF(EXACT($V$23-DAY($V$23)+1,A36-DAY(A36)+1),"",'16'!$I$51))</f>
        <v/>
      </c>
      <c r="R37" s="167"/>
      <c r="S37" s="167"/>
      <c r="T37" s="168"/>
    </row>
    <row r="38" spans="1:22" ht="19.5" customHeight="1">
      <c r="A38" s="169" t="str">
        <f t="shared" si="0"/>
        <v/>
      </c>
      <c r="B38" s="170"/>
      <c r="C38" s="170"/>
      <c r="D38" s="171"/>
      <c r="E38" s="167" t="str">
        <f>IF(A37="","",IF(EXACT($V$23-DAY($V$23)+1,A37-DAY(A37)+1),"",'17'!$B$51))</f>
        <v/>
      </c>
      <c r="F38" s="167"/>
      <c r="G38" s="167"/>
      <c r="H38" s="168"/>
      <c r="I38" s="166" t="str">
        <f>IF(A37="","",IF(EXACT($V$23-DAY($V$23)+1,A37-DAY(A37)+1),"",'17'!$C$51))</f>
        <v/>
      </c>
      <c r="J38" s="167"/>
      <c r="K38" s="167"/>
      <c r="L38" s="168"/>
      <c r="M38" s="166" t="str">
        <f t="shared" si="1"/>
        <v/>
      </c>
      <c r="N38" s="167"/>
      <c r="O38" s="167"/>
      <c r="P38" s="168"/>
      <c r="Q38" s="167" t="str">
        <f>IF(A37="","",IF(EXACT($V$23-DAY($V$23)+1,A37-DAY(A37)+1),"",'17'!$I$51))</f>
        <v/>
      </c>
      <c r="R38" s="167"/>
      <c r="S38" s="167"/>
      <c r="T38" s="168"/>
    </row>
    <row r="39" spans="1:22" ht="19.5" customHeight="1">
      <c r="A39" s="169" t="str">
        <f t="shared" si="0"/>
        <v/>
      </c>
      <c r="B39" s="170"/>
      <c r="C39" s="170"/>
      <c r="D39" s="171"/>
      <c r="E39" s="167" t="str">
        <f>IF(A38="","",IF(EXACT($V$23-DAY($V$23)+1,A38-DAY(A38)+1),"",'18'!$B$51))</f>
        <v/>
      </c>
      <c r="F39" s="167"/>
      <c r="G39" s="167"/>
      <c r="H39" s="168"/>
      <c r="I39" s="166" t="str">
        <f>IF(A38="","",IF(EXACT($V$23-DAY($V$23)+1,A38-DAY(A38)+1),"",'18'!$C$51))</f>
        <v/>
      </c>
      <c r="J39" s="167"/>
      <c r="K39" s="167"/>
      <c r="L39" s="168"/>
      <c r="M39" s="166" t="str">
        <f t="shared" si="1"/>
        <v/>
      </c>
      <c r="N39" s="167"/>
      <c r="O39" s="167"/>
      <c r="P39" s="168"/>
      <c r="Q39" s="167" t="str">
        <f>IF(A38="","",IF(EXACT($V$23-DAY($V$23)+1,A38-DAY(A38)+1),"",'18'!$I$51))</f>
        <v/>
      </c>
      <c r="R39" s="167"/>
      <c r="S39" s="167"/>
      <c r="T39" s="168"/>
    </row>
    <row r="40" spans="1:22" ht="19.5" customHeight="1">
      <c r="A40" s="169" t="str">
        <f t="shared" si="0"/>
        <v/>
      </c>
      <c r="B40" s="170"/>
      <c r="C40" s="170"/>
      <c r="D40" s="171"/>
      <c r="E40" s="167" t="str">
        <f>IF(A39="","",IF(EXACT($V$23-DAY($V$23)+1,A39-DAY(A39)+1),"",'19'!$B$51))</f>
        <v/>
      </c>
      <c r="F40" s="167"/>
      <c r="G40" s="167"/>
      <c r="H40" s="168"/>
      <c r="I40" s="166" t="str">
        <f>IF(A39="","",IF(EXACT($V$23-DAY($V$23)+1,A39-DAY(A39)+1),"",'19'!$C$51))</f>
        <v/>
      </c>
      <c r="J40" s="167"/>
      <c r="K40" s="167"/>
      <c r="L40" s="168"/>
      <c r="M40" s="166" t="str">
        <f t="shared" si="1"/>
        <v/>
      </c>
      <c r="N40" s="167"/>
      <c r="O40" s="167"/>
      <c r="P40" s="168"/>
      <c r="Q40" s="167" t="str">
        <f>IF(A39="","",IF(EXACT($V$23-DAY($V$23)+1,A39-DAY(A39)+1),"",'19'!$I$51))</f>
        <v/>
      </c>
      <c r="R40" s="167"/>
      <c r="S40" s="167"/>
      <c r="T40" s="168"/>
    </row>
    <row r="41" spans="1:22" ht="19.5" customHeight="1">
      <c r="A41" s="169" t="str">
        <f t="shared" si="0"/>
        <v/>
      </c>
      <c r="B41" s="170"/>
      <c r="C41" s="170"/>
      <c r="D41" s="171"/>
      <c r="E41" s="167" t="str">
        <f>IF(A40="","",IF(EXACT($V$23-DAY($V$23)+1,A40-DAY(A40)+1),"",'20'!$B$51))</f>
        <v/>
      </c>
      <c r="F41" s="167"/>
      <c r="G41" s="167"/>
      <c r="H41" s="168"/>
      <c r="I41" s="166" t="str">
        <f>IF(A40="","",IF(EXACT($V$23-DAY($V$23)+1,A40-DAY(A40)+1),"",'20'!$C$51))</f>
        <v/>
      </c>
      <c r="J41" s="167"/>
      <c r="K41" s="167"/>
      <c r="L41" s="168"/>
      <c r="M41" s="166" t="str">
        <f t="shared" si="1"/>
        <v/>
      </c>
      <c r="N41" s="167"/>
      <c r="O41" s="167"/>
      <c r="P41" s="168"/>
      <c r="Q41" s="167" t="str">
        <f>IF(A40="","",IF(EXACT($V$23-DAY($V$23)+1,A40-DAY(A40)+1),"",'20'!$I$51))</f>
        <v/>
      </c>
      <c r="R41" s="167"/>
      <c r="S41" s="167"/>
      <c r="T41" s="168"/>
    </row>
    <row r="42" spans="1:22" ht="18" customHeight="1">
      <c r="A42" s="39"/>
      <c r="B42" s="19"/>
      <c r="C42" s="19"/>
      <c r="D42" s="19"/>
      <c r="E42" s="19"/>
      <c r="F42" s="19"/>
      <c r="G42" s="20"/>
      <c r="H42" s="1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</row>
    <row r="43" spans="1:22" ht="30" customHeight="1">
      <c r="A43" s="165" t="s">
        <v>8</v>
      </c>
      <c r="B43" s="165"/>
      <c r="C43" s="165"/>
      <c r="D43" s="165"/>
      <c r="E43" s="166">
        <f>SUM(E22:H41)</f>
        <v>243</v>
      </c>
      <c r="F43" s="167"/>
      <c r="G43" s="167"/>
      <c r="H43" s="168"/>
      <c r="I43" s="166">
        <f t="shared" ref="I43" si="2">SUM(I22:L41)</f>
        <v>3</v>
      </c>
      <c r="J43" s="167"/>
      <c r="K43" s="167"/>
      <c r="L43" s="168"/>
      <c r="M43" s="166">
        <f t="shared" ref="M43" si="3">SUM(M22:P41)</f>
        <v>240</v>
      </c>
      <c r="N43" s="167"/>
      <c r="O43" s="167"/>
      <c r="P43" s="168"/>
      <c r="Q43" s="166">
        <f t="shared" ref="Q43" si="4">SUM(Q22:T41)</f>
        <v>0</v>
      </c>
      <c r="R43" s="167"/>
      <c r="S43" s="167"/>
      <c r="T43" s="168"/>
    </row>
    <row r="44" spans="1:22" ht="18" customHeight="1">
      <c r="B44" s="19"/>
      <c r="C44" s="19"/>
      <c r="D44" s="19"/>
      <c r="E44" s="19"/>
      <c r="F44" s="19"/>
      <c r="G44" s="19"/>
      <c r="H44" s="19"/>
      <c r="V44" s="15" t="s">
        <v>74</v>
      </c>
    </row>
    <row r="45" spans="1:22" ht="18" customHeight="1" thickBot="1">
      <c r="B45" s="19"/>
      <c r="C45" s="19"/>
      <c r="D45" s="19"/>
      <c r="E45" s="40">
        <f>SUM(E24:E43)</f>
        <v>425</v>
      </c>
      <c r="F45" s="19"/>
      <c r="G45" s="19"/>
      <c r="H45" s="19"/>
      <c r="V45" s="15" t="s">
        <v>75</v>
      </c>
    </row>
    <row r="46" spans="1:22" ht="30" customHeight="1" thickBot="1">
      <c r="B46" s="19"/>
      <c r="C46" s="19"/>
      <c r="D46" s="19"/>
      <c r="F46" s="18"/>
      <c r="H46" s="17"/>
      <c r="I46" s="158" t="s">
        <v>27</v>
      </c>
      <c r="J46" s="158"/>
      <c r="K46" s="158"/>
      <c r="L46" s="31" t="s">
        <v>20</v>
      </c>
      <c r="M46" s="159">
        <f>ROUNDDOWN(Q43/M43*100,1)</f>
        <v>0</v>
      </c>
      <c r="N46" s="160"/>
      <c r="O46" s="160"/>
      <c r="P46" s="76" t="s">
        <v>71</v>
      </c>
      <c r="V46" s="77" t="str">
        <f>IF(M46&gt;=28.5,"OK","NG")</f>
        <v>NG</v>
      </c>
    </row>
    <row r="47" spans="1:22" ht="18" customHeight="1">
      <c r="F47" s="16"/>
      <c r="G47" s="27"/>
      <c r="H47" s="27"/>
      <c r="I47" s="161" t="s">
        <v>28</v>
      </c>
      <c r="J47" s="161"/>
      <c r="K47" s="161"/>
      <c r="L47" s="162" t="s">
        <v>20</v>
      </c>
      <c r="M47" s="163" t="s">
        <v>73</v>
      </c>
      <c r="N47" s="163"/>
      <c r="O47" s="163"/>
      <c r="P47" s="163"/>
    </row>
    <row r="48" spans="1:22" ht="18" customHeight="1">
      <c r="E48" s="16"/>
      <c r="F48" s="16"/>
      <c r="G48" s="23"/>
      <c r="H48" s="23"/>
      <c r="I48" s="161"/>
      <c r="J48" s="161"/>
      <c r="K48" s="161"/>
      <c r="L48" s="162"/>
      <c r="M48" s="164"/>
      <c r="N48" s="164"/>
      <c r="O48" s="164"/>
      <c r="P48" s="164"/>
    </row>
  </sheetData>
  <sheetProtection sheet="1" objects="1" scenarios="1"/>
  <mergeCells count="125">
    <mergeCell ref="E40:H40"/>
    <mergeCell ref="I40:L40"/>
    <mergeCell ref="M40:P40"/>
    <mergeCell ref="Q40:T40"/>
    <mergeCell ref="A35:D35"/>
    <mergeCell ref="E35:H35"/>
    <mergeCell ref="I35:L35"/>
    <mergeCell ref="M35:P35"/>
    <mergeCell ref="Q35:T35"/>
    <mergeCell ref="A36:D36"/>
    <mergeCell ref="E36:H36"/>
    <mergeCell ref="I36:L36"/>
    <mergeCell ref="M36:P36"/>
    <mergeCell ref="Q36:T36"/>
    <mergeCell ref="A37:D37"/>
    <mergeCell ref="E37:H37"/>
    <mergeCell ref="E39:H39"/>
    <mergeCell ref="I39:L39"/>
    <mergeCell ref="M39:P39"/>
    <mergeCell ref="Q39:T39"/>
    <mergeCell ref="I37:L37"/>
    <mergeCell ref="M37:P37"/>
    <mergeCell ref="Q37:T37"/>
    <mergeCell ref="A38:D38"/>
    <mergeCell ref="E33:H33"/>
    <mergeCell ref="I33:L33"/>
    <mergeCell ref="M33:P33"/>
    <mergeCell ref="Q33:T33"/>
    <mergeCell ref="A34:D34"/>
    <mergeCell ref="E34:H34"/>
    <mergeCell ref="I34:L34"/>
    <mergeCell ref="M34:P34"/>
    <mergeCell ref="Q34:T34"/>
    <mergeCell ref="E38:H38"/>
    <mergeCell ref="I38:L38"/>
    <mergeCell ref="M38:P38"/>
    <mergeCell ref="Q38:T38"/>
    <mergeCell ref="A26:D26"/>
    <mergeCell ref="A32:D32"/>
    <mergeCell ref="A41:D41"/>
    <mergeCell ref="A27:D27"/>
    <mergeCell ref="A28:D28"/>
    <mergeCell ref="A29:D29"/>
    <mergeCell ref="A30:D30"/>
    <mergeCell ref="A31:D31"/>
    <mergeCell ref="A33:D33"/>
    <mergeCell ref="A40:D40"/>
    <mergeCell ref="A39:D39"/>
    <mergeCell ref="M31:P31"/>
    <mergeCell ref="Q31:T31"/>
    <mergeCell ref="E32:H32"/>
    <mergeCell ref="I32:L32"/>
    <mergeCell ref="M32:P32"/>
    <mergeCell ref="Q32:T32"/>
    <mergeCell ref="E31:H31"/>
    <mergeCell ref="I31:L31"/>
    <mergeCell ref="I29:L29"/>
    <mergeCell ref="I46:K46"/>
    <mergeCell ref="M47:P48"/>
    <mergeCell ref="I47:K48"/>
    <mergeCell ref="L47:L48"/>
    <mergeCell ref="Q41:T41"/>
    <mergeCell ref="A43:D43"/>
    <mergeCell ref="E43:H43"/>
    <mergeCell ref="I43:L43"/>
    <mergeCell ref="M43:P43"/>
    <mergeCell ref="Q43:T43"/>
    <mergeCell ref="E41:H41"/>
    <mergeCell ref="I41:L41"/>
    <mergeCell ref="M41:P41"/>
    <mergeCell ref="M29:P29"/>
    <mergeCell ref="Q29:T29"/>
    <mergeCell ref="E30:H30"/>
    <mergeCell ref="I30:L30"/>
    <mergeCell ref="M30:P30"/>
    <mergeCell ref="Q30:T30"/>
    <mergeCell ref="E29:H29"/>
    <mergeCell ref="M24:P24"/>
    <mergeCell ref="Q24:T24"/>
    <mergeCell ref="A20:D21"/>
    <mergeCell ref="A17:D17"/>
    <mergeCell ref="A18:D18"/>
    <mergeCell ref="I27:L27"/>
    <mergeCell ref="M27:P27"/>
    <mergeCell ref="Q27:T27"/>
    <mergeCell ref="E28:H28"/>
    <mergeCell ref="I28:L28"/>
    <mergeCell ref="M28:P28"/>
    <mergeCell ref="Q28:T28"/>
    <mergeCell ref="E27:H27"/>
    <mergeCell ref="I25:L25"/>
    <mergeCell ref="M25:P25"/>
    <mergeCell ref="Q25:T25"/>
    <mergeCell ref="E26:H26"/>
    <mergeCell ref="I26:L26"/>
    <mergeCell ref="M26:P26"/>
    <mergeCell ref="Q26:T26"/>
    <mergeCell ref="A22:D22"/>
    <mergeCell ref="A23:D23"/>
    <mergeCell ref="A24:D24"/>
    <mergeCell ref="A25:D25"/>
    <mergeCell ref="P2:Q2"/>
    <mergeCell ref="R2:S2"/>
    <mergeCell ref="G13:O13"/>
    <mergeCell ref="N10:T10"/>
    <mergeCell ref="N11:S11"/>
    <mergeCell ref="M46:O46"/>
    <mergeCell ref="F15:T15"/>
    <mergeCell ref="E25:H25"/>
    <mergeCell ref="A16:D16"/>
    <mergeCell ref="A15:D15"/>
    <mergeCell ref="M20:P21"/>
    <mergeCell ref="Q20:T21"/>
    <mergeCell ref="E22:H22"/>
    <mergeCell ref="I22:L22"/>
    <mergeCell ref="M22:P22"/>
    <mergeCell ref="Q22:T22"/>
    <mergeCell ref="I20:L21"/>
    <mergeCell ref="E20:H21"/>
    <mergeCell ref="E23:H23"/>
    <mergeCell ref="I23:L23"/>
    <mergeCell ref="M23:P23"/>
    <mergeCell ref="Q23:T23"/>
    <mergeCell ref="E24:H24"/>
    <mergeCell ref="I24:L24"/>
  </mergeCells>
  <phoneticPr fontId="2"/>
  <conditionalFormatting sqref="O7 Q7 S7">
    <cfRule type="containsBlanks" dxfId="17" priority="2">
      <formula>LEN(TRIM(O7))=0</formula>
    </cfRule>
  </conditionalFormatting>
  <conditionalFormatting sqref="G17:G18 I17:I18 K17:K18">
    <cfRule type="containsBlanks" dxfId="16" priority="1">
      <formula>LEN(TRIM(G17))=0</formula>
    </cfRule>
  </conditionalFormatting>
  <printOptions horizontalCentered="1"/>
  <pageMargins left="0.78740157480314965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208DE-EA5D-4890-AA76-B0936355AF59}">
  <sheetPr>
    <tabColor rgb="FFFFFF00"/>
  </sheetPr>
  <dimension ref="A1:V48"/>
  <sheetViews>
    <sheetView view="pageBreakPreview" topLeftCell="A23" zoomScale="90" zoomScaleNormal="115" zoomScaleSheetLayoutView="90" workbookViewId="0">
      <selection activeCell="M47" sqref="M47:P48"/>
    </sheetView>
  </sheetViews>
  <sheetFormatPr defaultRowHeight="13.5"/>
  <cols>
    <col min="1" max="21" width="4.625" style="15" customWidth="1"/>
    <col min="22" max="22" width="10.5" style="15" bestFit="1" customWidth="1"/>
    <col min="23" max="16384" width="9" style="15"/>
  </cols>
  <sheetData>
    <row r="1" spans="1:22" ht="18" customHeight="1">
      <c r="T1" s="22" t="s">
        <v>40</v>
      </c>
    </row>
    <row r="2" spans="1:22" ht="18" customHeight="1">
      <c r="N2" s="19"/>
      <c r="O2" s="19"/>
      <c r="P2" s="178" t="s">
        <v>34</v>
      </c>
      <c r="Q2" s="179"/>
      <c r="R2" s="178" t="s">
        <v>35</v>
      </c>
      <c r="S2" s="179"/>
      <c r="T2" s="22"/>
    </row>
    <row r="3" spans="1:22" ht="18" customHeight="1">
      <c r="N3" s="19"/>
      <c r="O3" s="19"/>
      <c r="P3" s="89"/>
      <c r="Q3" s="20"/>
      <c r="R3" s="89"/>
      <c r="S3" s="90"/>
      <c r="T3" s="22"/>
    </row>
    <row r="4" spans="1:22" ht="18" customHeight="1">
      <c r="N4" s="19"/>
      <c r="O4" s="19"/>
      <c r="P4" s="89"/>
      <c r="Q4" s="20"/>
      <c r="R4" s="89"/>
      <c r="S4" s="90"/>
      <c r="T4" s="22"/>
    </row>
    <row r="5" spans="1:22" ht="18" customHeight="1">
      <c r="N5" s="19"/>
      <c r="O5" s="19"/>
      <c r="P5" s="91"/>
      <c r="Q5" s="92"/>
      <c r="R5" s="91"/>
      <c r="S5" s="93"/>
      <c r="T5" s="22"/>
    </row>
    <row r="6" spans="1:22" ht="18" customHeight="1">
      <c r="N6" s="19"/>
      <c r="O6" s="19"/>
      <c r="P6" s="19"/>
      <c r="Q6" s="19"/>
      <c r="R6" s="19"/>
      <c r="S6" s="19"/>
      <c r="T6" s="19"/>
    </row>
    <row r="7" spans="1:22" ht="18" customHeight="1">
      <c r="B7" s="24"/>
      <c r="C7" s="19"/>
      <c r="D7" s="19"/>
      <c r="E7" s="19"/>
      <c r="F7" s="19"/>
      <c r="G7" s="19"/>
      <c r="I7" s="28"/>
      <c r="N7" s="26" t="s">
        <v>31</v>
      </c>
      <c r="O7" s="86"/>
      <c r="P7" s="26" t="s">
        <v>23</v>
      </c>
      <c r="Q7" s="87"/>
      <c r="R7" s="26" t="s">
        <v>24</v>
      </c>
      <c r="S7" s="87"/>
      <c r="T7" s="26" t="s">
        <v>25</v>
      </c>
      <c r="V7" s="60" t="s">
        <v>66</v>
      </c>
    </row>
    <row r="8" spans="1:22" ht="18" customHeight="1">
      <c r="A8" s="42"/>
      <c r="B8" s="24"/>
      <c r="C8" s="19"/>
      <c r="D8" s="19"/>
      <c r="E8" s="19"/>
      <c r="F8" s="19"/>
      <c r="G8" s="19"/>
      <c r="I8" s="28"/>
      <c r="N8" s="26"/>
      <c r="O8" s="26"/>
      <c r="P8" s="26"/>
      <c r="Q8" s="29"/>
      <c r="R8" s="26"/>
      <c r="S8" s="29"/>
      <c r="T8" s="26"/>
    </row>
    <row r="9" spans="1:22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N9" s="19"/>
      <c r="O9" s="19"/>
      <c r="P9" s="19"/>
      <c r="Q9" s="19"/>
      <c r="R9" s="19"/>
      <c r="S9" s="19"/>
      <c r="T9" s="19"/>
    </row>
    <row r="10" spans="1:22" ht="18" customHeight="1">
      <c r="C10" s="19"/>
      <c r="D10" s="19"/>
      <c r="E10" s="19"/>
      <c r="F10" s="25"/>
      <c r="H10" s="19"/>
      <c r="K10" s="42" t="s">
        <v>29</v>
      </c>
      <c r="L10" s="42"/>
      <c r="N10" s="180" t="str">
        <f>'1'!N10</f>
        <v>株式会社○○建設</v>
      </c>
      <c r="O10" s="180"/>
      <c r="P10" s="180"/>
      <c r="Q10" s="180"/>
      <c r="R10" s="180"/>
      <c r="S10" s="180"/>
      <c r="T10" s="180"/>
    </row>
    <row r="11" spans="1:22" ht="18" customHeight="1">
      <c r="C11" s="19"/>
      <c r="D11" s="19"/>
      <c r="E11" s="19"/>
      <c r="F11" s="37"/>
      <c r="G11" s="37"/>
      <c r="H11" s="37"/>
      <c r="I11" s="21"/>
      <c r="K11" s="42" t="s">
        <v>30</v>
      </c>
      <c r="L11" s="42"/>
      <c r="N11" s="180" t="str">
        <f>'1'!N11</f>
        <v>堺　太郎</v>
      </c>
      <c r="O11" s="180"/>
      <c r="P11" s="180"/>
      <c r="Q11" s="180"/>
      <c r="R11" s="180"/>
      <c r="S11" s="180"/>
      <c r="T11" s="88"/>
    </row>
    <row r="12" spans="1:22" ht="18" customHeight="1">
      <c r="C12" s="19"/>
      <c r="D12" s="19"/>
      <c r="E12" s="19"/>
      <c r="F12" s="37"/>
      <c r="G12" s="37"/>
      <c r="H12" s="37"/>
      <c r="I12" s="21"/>
      <c r="L12" s="13"/>
      <c r="M12" s="13"/>
      <c r="N12" s="69"/>
      <c r="O12" s="69"/>
      <c r="P12" s="69"/>
      <c r="Q12" s="69"/>
      <c r="R12" s="69"/>
      <c r="S12" s="69"/>
      <c r="T12" s="32"/>
    </row>
    <row r="13" spans="1:22" ht="18" customHeight="1">
      <c r="D13" s="36"/>
      <c r="E13" s="36"/>
      <c r="F13" s="36"/>
      <c r="G13" s="181" t="s">
        <v>13</v>
      </c>
      <c r="H13" s="181"/>
      <c r="I13" s="181"/>
      <c r="J13" s="181"/>
      <c r="K13" s="181"/>
      <c r="L13" s="181"/>
      <c r="M13" s="181"/>
      <c r="N13" s="181"/>
      <c r="O13" s="181"/>
      <c r="P13" s="36"/>
      <c r="Q13" s="36"/>
      <c r="R13" s="36"/>
      <c r="S13" s="36"/>
    </row>
    <row r="14" spans="1:22" ht="18" customHeight="1">
      <c r="D14" s="36"/>
      <c r="E14" s="36"/>
      <c r="F14" s="36"/>
      <c r="G14" s="114"/>
      <c r="H14" s="114"/>
      <c r="I14" s="114"/>
      <c r="J14" s="114"/>
      <c r="K14" s="114"/>
      <c r="L14" s="114"/>
      <c r="M14" s="114"/>
      <c r="N14" s="114"/>
      <c r="O14" s="114"/>
      <c r="P14" s="36"/>
      <c r="Q14" s="36"/>
      <c r="R14" s="36"/>
      <c r="S14" s="36"/>
    </row>
    <row r="15" spans="1:22" ht="18" customHeight="1">
      <c r="A15" s="155" t="s">
        <v>21</v>
      </c>
      <c r="B15" s="155"/>
      <c r="C15" s="155"/>
      <c r="D15" s="155"/>
      <c r="E15" s="115" t="s">
        <v>20</v>
      </c>
      <c r="F15" s="176" t="str">
        <f>'1'!F15</f>
        <v>○○小学校改築工事</v>
      </c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</row>
    <row r="16" spans="1:22" ht="18" customHeight="1">
      <c r="A16" s="155" t="s">
        <v>22</v>
      </c>
      <c r="B16" s="155"/>
      <c r="C16" s="155"/>
      <c r="D16" s="155"/>
      <c r="E16" s="115" t="s">
        <v>20</v>
      </c>
      <c r="F16" s="26" t="s">
        <v>32</v>
      </c>
      <c r="G16" s="26" t="str">
        <f>'1'!G16</f>
        <v>○</v>
      </c>
      <c r="H16" s="26" t="s">
        <v>23</v>
      </c>
      <c r="I16" s="26" t="str">
        <f>'1'!I16</f>
        <v>○</v>
      </c>
      <c r="J16" s="26" t="s">
        <v>24</v>
      </c>
      <c r="K16" s="26" t="str">
        <f>'1'!K16</f>
        <v>○</v>
      </c>
      <c r="L16" s="26" t="s">
        <v>25</v>
      </c>
      <c r="M16" s="26" t="s">
        <v>26</v>
      </c>
      <c r="N16" s="26" t="s">
        <v>32</v>
      </c>
      <c r="O16" s="26" t="str">
        <f>'1'!O16</f>
        <v>○</v>
      </c>
      <c r="P16" s="26" t="s">
        <v>23</v>
      </c>
      <c r="Q16" s="26" t="str">
        <f>'1'!Q16</f>
        <v>○</v>
      </c>
      <c r="R16" s="26" t="s">
        <v>24</v>
      </c>
      <c r="S16" s="26" t="str">
        <f>'1'!S16</f>
        <v>○</v>
      </c>
      <c r="T16" s="26" t="s">
        <v>25</v>
      </c>
    </row>
    <row r="17" spans="1:22" ht="18" customHeight="1">
      <c r="A17" s="174" t="s">
        <v>44</v>
      </c>
      <c r="B17" s="174"/>
      <c r="C17" s="174"/>
      <c r="D17" s="174"/>
      <c r="E17" s="115" t="s">
        <v>20</v>
      </c>
      <c r="F17" s="26" t="s">
        <v>32</v>
      </c>
      <c r="G17" s="94">
        <f>YEAR(V22)-2018</f>
        <v>6</v>
      </c>
      <c r="H17" s="26" t="s">
        <v>23</v>
      </c>
      <c r="I17" s="95">
        <f>MONTH(V22)</f>
        <v>8</v>
      </c>
      <c r="J17" s="26" t="s">
        <v>24</v>
      </c>
      <c r="K17" s="95">
        <f>DAY(V22)</f>
        <v>6</v>
      </c>
      <c r="L17" s="26" t="s">
        <v>25</v>
      </c>
      <c r="V17" s="60"/>
    </row>
    <row r="18" spans="1:22" ht="18" customHeight="1">
      <c r="A18" s="175" t="s">
        <v>12</v>
      </c>
      <c r="B18" s="175"/>
      <c r="C18" s="175"/>
      <c r="D18" s="175"/>
      <c r="E18" s="115" t="s">
        <v>20</v>
      </c>
      <c r="F18" s="26" t="s">
        <v>32</v>
      </c>
      <c r="G18" s="94">
        <f>YEAR(V23)-2018</f>
        <v>7</v>
      </c>
      <c r="H18" s="26" t="s">
        <v>23</v>
      </c>
      <c r="I18" s="95">
        <f>MONTH(V23)</f>
        <v>3</v>
      </c>
      <c r="J18" s="26" t="s">
        <v>24</v>
      </c>
      <c r="K18" s="95">
        <f>DAY(V23)</f>
        <v>15</v>
      </c>
      <c r="L18" s="26" t="s">
        <v>25</v>
      </c>
      <c r="V18" s="60"/>
    </row>
    <row r="19" spans="1:22" ht="18" customHeight="1"/>
    <row r="20" spans="1:22" ht="18" customHeight="1">
      <c r="A20" s="165" t="s">
        <v>11</v>
      </c>
      <c r="B20" s="165"/>
      <c r="C20" s="165"/>
      <c r="D20" s="165"/>
      <c r="E20" s="173" t="s">
        <v>10</v>
      </c>
      <c r="F20" s="173"/>
      <c r="G20" s="173"/>
      <c r="H20" s="173"/>
      <c r="I20" s="172" t="s">
        <v>15</v>
      </c>
      <c r="J20" s="172"/>
      <c r="K20" s="172"/>
      <c r="L20" s="172"/>
      <c r="M20" s="172" t="s">
        <v>16</v>
      </c>
      <c r="N20" s="172"/>
      <c r="O20" s="172"/>
      <c r="P20" s="172"/>
      <c r="Q20" s="173" t="s">
        <v>9</v>
      </c>
      <c r="R20" s="173"/>
      <c r="S20" s="173"/>
      <c r="T20" s="173"/>
    </row>
    <row r="21" spans="1:22" ht="18" customHeight="1" thickBot="1">
      <c r="A21" s="165"/>
      <c r="B21" s="165"/>
      <c r="C21" s="165"/>
      <c r="D21" s="165"/>
      <c r="E21" s="173"/>
      <c r="F21" s="173"/>
      <c r="G21" s="173"/>
      <c r="H21" s="173"/>
      <c r="I21" s="172"/>
      <c r="J21" s="172"/>
      <c r="K21" s="172"/>
      <c r="L21" s="172"/>
      <c r="M21" s="172"/>
      <c r="N21" s="172"/>
      <c r="O21" s="172"/>
      <c r="P21" s="172"/>
      <c r="Q21" s="173"/>
      <c r="R21" s="173"/>
      <c r="S21" s="173"/>
      <c r="T21" s="173"/>
      <c r="V21" s="1" t="s">
        <v>69</v>
      </c>
    </row>
    <row r="22" spans="1:22" ht="19.5" customHeight="1" thickBot="1">
      <c r="A22" s="169">
        <f>V22</f>
        <v>45510</v>
      </c>
      <c r="B22" s="170"/>
      <c r="C22" s="170"/>
      <c r="D22" s="171"/>
      <c r="E22" s="167">
        <f>'1'!$B$51</f>
        <v>31</v>
      </c>
      <c r="F22" s="167"/>
      <c r="G22" s="167"/>
      <c r="H22" s="168"/>
      <c r="I22" s="167">
        <f>'1'!$C$51</f>
        <v>3</v>
      </c>
      <c r="J22" s="167"/>
      <c r="K22" s="167"/>
      <c r="L22" s="168"/>
      <c r="M22" s="167">
        <f>E22-I22</f>
        <v>28</v>
      </c>
      <c r="N22" s="167"/>
      <c r="O22" s="167"/>
      <c r="P22" s="168"/>
      <c r="Q22" s="167">
        <f>'1'!$I$51</f>
        <v>0</v>
      </c>
      <c r="R22" s="167"/>
      <c r="S22" s="167"/>
      <c r="T22" s="168"/>
      <c r="V22" s="61">
        <f>共通事項入力シート!C9</f>
        <v>45510</v>
      </c>
    </row>
    <row r="23" spans="1:22" ht="19.5" customHeight="1" thickBot="1">
      <c r="A23" s="169">
        <f>IF(A22="","",IF(EXACT($V$23-DAY($V$23)+1,A22-DAY(A22)+1),"",EOMONTH(A22,1)))</f>
        <v>45565</v>
      </c>
      <c r="B23" s="170"/>
      <c r="C23" s="170"/>
      <c r="D23" s="171"/>
      <c r="E23" s="167">
        <f>IF(A22="","",IF(EXACT($V$23-DAY($V$23)+1,A22-DAY(A22)+1),"",'2'!$B$51))</f>
        <v>30</v>
      </c>
      <c r="F23" s="167"/>
      <c r="G23" s="167"/>
      <c r="H23" s="168"/>
      <c r="I23" s="166">
        <f>IF(A22="","",IF(EXACT($V$23-DAY($V$23)+1,A22-DAY(A22)+1),"",'2'!$C$51))</f>
        <v>0</v>
      </c>
      <c r="J23" s="167"/>
      <c r="K23" s="167"/>
      <c r="L23" s="168"/>
      <c r="M23" s="166">
        <f>IF(A22="","",IF(EXACT($V$23-DAY($V$23)+1,A22-DAY(A22)+1),"",E23-I23))</f>
        <v>30</v>
      </c>
      <c r="N23" s="167"/>
      <c r="O23" s="167"/>
      <c r="P23" s="168"/>
      <c r="Q23" s="167">
        <f>IF(A22="","",IF(EXACT($V$23-DAY($V$23)+1,A22-DAY(A22)+1),"",'2'!$I$51))</f>
        <v>0</v>
      </c>
      <c r="R23" s="167"/>
      <c r="S23" s="167"/>
      <c r="T23" s="168"/>
      <c r="V23" s="61">
        <f>共通事項入力シート!C10</f>
        <v>45731</v>
      </c>
    </row>
    <row r="24" spans="1:22" ht="19.5" customHeight="1">
      <c r="A24" s="169">
        <f t="shared" ref="A24:A41" si="0">IF(A23="","",IF(EXACT($V$23-DAY($V$23)+1,A23-DAY(A23)+1),"",EOMONTH(A23,1)))</f>
        <v>45596</v>
      </c>
      <c r="B24" s="170"/>
      <c r="C24" s="170"/>
      <c r="D24" s="171"/>
      <c r="E24" s="167">
        <f>IF(A23="","",IF(EXACT($V$23-DAY($V$23)+1,A23-DAY(A23)+1),"",'3'!$B$51))</f>
        <v>31</v>
      </c>
      <c r="F24" s="167"/>
      <c r="G24" s="167"/>
      <c r="H24" s="168"/>
      <c r="I24" s="166">
        <f>IF(A23="","",IF(EXACT($V$23-DAY($V$23)+1,A23-DAY(A23)+1),"",'3'!$C$51))</f>
        <v>0</v>
      </c>
      <c r="J24" s="167"/>
      <c r="K24" s="167"/>
      <c r="L24" s="168"/>
      <c r="M24" s="166">
        <f t="shared" ref="M24:M41" si="1">IF(A23="","",IF(EXACT($V$23-DAY($V$23)+1,A23-DAY(A23)+1),"",E24-I24))</f>
        <v>31</v>
      </c>
      <c r="N24" s="167"/>
      <c r="O24" s="167"/>
      <c r="P24" s="168"/>
      <c r="Q24" s="167">
        <f>IF(A23="","",IF(EXACT($V$23-DAY($V$23)+1,A23-DAY(A23)+1),"",'3'!$I$51))</f>
        <v>0</v>
      </c>
      <c r="R24" s="167"/>
      <c r="S24" s="167"/>
      <c r="T24" s="168"/>
    </row>
    <row r="25" spans="1:22" ht="19.5" customHeight="1">
      <c r="A25" s="169">
        <f t="shared" si="0"/>
        <v>45626</v>
      </c>
      <c r="B25" s="170"/>
      <c r="C25" s="170"/>
      <c r="D25" s="171"/>
      <c r="E25" s="167">
        <f>IF(A24="","",IF(EXACT($V$23-DAY($V$23)+1,A24-DAY(A24)+1),"",'4'!$B$51))</f>
        <v>30</v>
      </c>
      <c r="F25" s="167"/>
      <c r="G25" s="167"/>
      <c r="H25" s="168"/>
      <c r="I25" s="166">
        <f>IF(A24="","",IF(EXACT($V$23-DAY($V$23)+1,A24-DAY(A24)+1),"",'4'!$C$51))</f>
        <v>0</v>
      </c>
      <c r="J25" s="167"/>
      <c r="K25" s="167"/>
      <c r="L25" s="168"/>
      <c r="M25" s="166">
        <f t="shared" si="1"/>
        <v>30</v>
      </c>
      <c r="N25" s="167"/>
      <c r="O25" s="167"/>
      <c r="P25" s="168"/>
      <c r="Q25" s="167">
        <f>IF(A24="","",IF(EXACT($V$23-DAY($V$23)+1,A24-DAY(A24)+1),"",'4'!$I$51))</f>
        <v>0</v>
      </c>
      <c r="R25" s="167"/>
      <c r="S25" s="167"/>
      <c r="T25" s="168"/>
    </row>
    <row r="26" spans="1:22" ht="19.5" customHeight="1">
      <c r="A26" s="169">
        <f t="shared" si="0"/>
        <v>45657</v>
      </c>
      <c r="B26" s="170"/>
      <c r="C26" s="170"/>
      <c r="D26" s="171"/>
      <c r="E26" s="167">
        <f>IF(A25="","",IF(EXACT($V$23-DAY($V$23)+1,A25-DAY(A25)+1),"",'5'!$B$51))</f>
        <v>31</v>
      </c>
      <c r="F26" s="167"/>
      <c r="G26" s="167"/>
      <c r="H26" s="168"/>
      <c r="I26" s="166">
        <f>IF(A25="","",IF(EXACT($V$23-DAY($V$23)+1,A25-DAY(A25)+1),"",'5'!$C$51))</f>
        <v>0</v>
      </c>
      <c r="J26" s="167"/>
      <c r="K26" s="167"/>
      <c r="L26" s="168"/>
      <c r="M26" s="166">
        <f t="shared" si="1"/>
        <v>31</v>
      </c>
      <c r="N26" s="167"/>
      <c r="O26" s="167"/>
      <c r="P26" s="168"/>
      <c r="Q26" s="167">
        <f>IF(A25="","",IF(EXACT($V$23-DAY($V$23)+1,A25-DAY(A25)+1),"",'5'!$I$51))</f>
        <v>0</v>
      </c>
      <c r="R26" s="167"/>
      <c r="S26" s="167"/>
      <c r="T26" s="168"/>
    </row>
    <row r="27" spans="1:22" ht="19.5" customHeight="1">
      <c r="A27" s="169">
        <f t="shared" si="0"/>
        <v>45688</v>
      </c>
      <c r="B27" s="170"/>
      <c r="C27" s="170"/>
      <c r="D27" s="171"/>
      <c r="E27" s="167">
        <f>IF(A26="","",IF(EXACT($V$23-DAY($V$23)+1,A26-DAY(A26)+1),"",'6'!$B$51))</f>
        <v>31</v>
      </c>
      <c r="F27" s="167"/>
      <c r="G27" s="167"/>
      <c r="H27" s="168"/>
      <c r="I27" s="166">
        <f>IF(A26="","",IF(EXACT($V$23-DAY($V$23)+1,A26-DAY(A26)+1),"",'6'!$C$51))</f>
        <v>0</v>
      </c>
      <c r="J27" s="167"/>
      <c r="K27" s="167"/>
      <c r="L27" s="168"/>
      <c r="M27" s="166">
        <f t="shared" si="1"/>
        <v>31</v>
      </c>
      <c r="N27" s="167"/>
      <c r="O27" s="167"/>
      <c r="P27" s="168"/>
      <c r="Q27" s="167">
        <f>IF(A26="","",IF(EXACT($V$23-DAY($V$23)+1,A26-DAY(A26)+1),"",'6'!$I$51))</f>
        <v>0</v>
      </c>
      <c r="R27" s="167"/>
      <c r="S27" s="167"/>
      <c r="T27" s="168"/>
    </row>
    <row r="28" spans="1:22" ht="19.5" customHeight="1">
      <c r="A28" s="169">
        <f t="shared" si="0"/>
        <v>45716</v>
      </c>
      <c r="B28" s="170"/>
      <c r="C28" s="170"/>
      <c r="D28" s="171"/>
      <c r="E28" s="167">
        <f>IF(A27="","",IF(EXACT($V$23-DAY($V$23)+1,A27-DAY(A27)+1),"",'7'!$B$51))</f>
        <v>28</v>
      </c>
      <c r="F28" s="167"/>
      <c r="G28" s="167"/>
      <c r="H28" s="168"/>
      <c r="I28" s="166">
        <f>IF(A27="","",IF(EXACT($V$23-DAY($V$23)+1,A27-DAY(A27)+1),"",'7'!$C$51))</f>
        <v>0</v>
      </c>
      <c r="J28" s="167"/>
      <c r="K28" s="167"/>
      <c r="L28" s="168"/>
      <c r="M28" s="166">
        <f t="shared" si="1"/>
        <v>28</v>
      </c>
      <c r="N28" s="167"/>
      <c r="O28" s="167"/>
      <c r="P28" s="168"/>
      <c r="Q28" s="167">
        <f>IF(A27="","",IF(EXACT($V$23-DAY($V$23)+1,A27-DAY(A27)+1),"",'7'!$I$51))</f>
        <v>0</v>
      </c>
      <c r="R28" s="167"/>
      <c r="S28" s="167"/>
      <c r="T28" s="168"/>
    </row>
    <row r="29" spans="1:22" ht="19.5" customHeight="1">
      <c r="A29" s="169">
        <f t="shared" si="0"/>
        <v>45747</v>
      </c>
      <c r="B29" s="170"/>
      <c r="C29" s="170"/>
      <c r="D29" s="171"/>
      <c r="E29" s="167">
        <f>IF(A28="","",IF(EXACT($V$23-DAY($V$23)+1,A28-DAY(A28)+1),"",'8'!$B$51))</f>
        <v>31</v>
      </c>
      <c r="F29" s="167"/>
      <c r="G29" s="167"/>
      <c r="H29" s="168"/>
      <c r="I29" s="166">
        <f>IF(A28="","",IF(EXACT($V$23-DAY($V$23)+1,A28-DAY(A28)+1),"",'8'!$C$51))</f>
        <v>0</v>
      </c>
      <c r="J29" s="167"/>
      <c r="K29" s="167"/>
      <c r="L29" s="168"/>
      <c r="M29" s="166">
        <f t="shared" si="1"/>
        <v>31</v>
      </c>
      <c r="N29" s="167"/>
      <c r="O29" s="167"/>
      <c r="P29" s="168"/>
      <c r="Q29" s="167">
        <f>IF(A28="","",IF(EXACT($V$23-DAY($V$23)+1,A28-DAY(A28)+1),"",'8'!$I$51))</f>
        <v>0</v>
      </c>
      <c r="R29" s="167"/>
      <c r="S29" s="167"/>
      <c r="T29" s="168"/>
    </row>
    <row r="30" spans="1:22" ht="19.5" customHeight="1">
      <c r="A30" s="169" t="str">
        <f t="shared" si="0"/>
        <v/>
      </c>
      <c r="B30" s="170"/>
      <c r="C30" s="170"/>
      <c r="D30" s="171"/>
      <c r="E30" s="167" t="str">
        <f>IF(A29="","",IF(EXACT($V$23-DAY($V$23)+1,A29-DAY(A29)+1),"",'9'!$B$51))</f>
        <v/>
      </c>
      <c r="F30" s="167"/>
      <c r="G30" s="167"/>
      <c r="H30" s="168"/>
      <c r="I30" s="166" t="str">
        <f>IF(A29="","",IF(EXACT($V$23-DAY($V$23)+1,A29-DAY(A29)+1),"",'9'!$C$51))</f>
        <v/>
      </c>
      <c r="J30" s="167"/>
      <c r="K30" s="167"/>
      <c r="L30" s="168"/>
      <c r="M30" s="166" t="str">
        <f t="shared" si="1"/>
        <v/>
      </c>
      <c r="N30" s="167"/>
      <c r="O30" s="167"/>
      <c r="P30" s="168"/>
      <c r="Q30" s="167" t="str">
        <f>IF(A29="","",IF(EXACT($V$23-DAY($V$23)+1,A29-DAY(A29)+1),"",'9'!$I$51))</f>
        <v/>
      </c>
      <c r="R30" s="167"/>
      <c r="S30" s="167"/>
      <c r="T30" s="168"/>
    </row>
    <row r="31" spans="1:22" ht="19.5" customHeight="1">
      <c r="A31" s="169" t="str">
        <f t="shared" si="0"/>
        <v/>
      </c>
      <c r="B31" s="170"/>
      <c r="C31" s="170"/>
      <c r="D31" s="171"/>
      <c r="E31" s="167" t="str">
        <f>IF(A30="","",IF(EXACT($V$23-DAY($V$23)+1,A30-DAY(A30)+1),"",'10'!$B$51))</f>
        <v/>
      </c>
      <c r="F31" s="167"/>
      <c r="G31" s="167"/>
      <c r="H31" s="168"/>
      <c r="I31" s="166" t="str">
        <f>IF(A30="","",IF(EXACT($V$23-DAY($V$23)+1,A30-DAY(A30)+1),"",'10'!$C$51))</f>
        <v/>
      </c>
      <c r="J31" s="167"/>
      <c r="K31" s="167"/>
      <c r="L31" s="168"/>
      <c r="M31" s="166" t="str">
        <f t="shared" si="1"/>
        <v/>
      </c>
      <c r="N31" s="167"/>
      <c r="O31" s="167"/>
      <c r="P31" s="168"/>
      <c r="Q31" s="167" t="str">
        <f>IF(A30="","",IF(EXACT($V$23-DAY($V$23)+1,A30-DAY(A30)+1),"",'10'!$I$51))</f>
        <v/>
      </c>
      <c r="R31" s="167"/>
      <c r="S31" s="167"/>
      <c r="T31" s="168"/>
    </row>
    <row r="32" spans="1:22" ht="19.5" customHeight="1">
      <c r="A32" s="169" t="str">
        <f t="shared" si="0"/>
        <v/>
      </c>
      <c r="B32" s="170"/>
      <c r="C32" s="170"/>
      <c r="D32" s="171"/>
      <c r="E32" s="167" t="str">
        <f>IF(A31="","",IF(EXACT($V$23-DAY($V$23)+1,A31-DAY(A31)+1),"",'11'!$B$51))</f>
        <v/>
      </c>
      <c r="F32" s="167"/>
      <c r="G32" s="167"/>
      <c r="H32" s="168"/>
      <c r="I32" s="166" t="str">
        <f>IF(A31="","",IF(EXACT($V$23-DAY($V$23)+1,A31-DAY(A31)+1),"",'11'!$C$51))</f>
        <v/>
      </c>
      <c r="J32" s="167"/>
      <c r="K32" s="167"/>
      <c r="L32" s="168"/>
      <c r="M32" s="166" t="str">
        <f t="shared" si="1"/>
        <v/>
      </c>
      <c r="N32" s="167"/>
      <c r="O32" s="167"/>
      <c r="P32" s="168"/>
      <c r="Q32" s="167" t="str">
        <f>IF(A31="","",IF(EXACT($V$23-DAY($V$23)+1,A31-DAY(A31)+1),"",'11'!$I$51))</f>
        <v/>
      </c>
      <c r="R32" s="167"/>
      <c r="S32" s="167"/>
      <c r="T32" s="168"/>
    </row>
    <row r="33" spans="1:22" ht="19.5" customHeight="1">
      <c r="A33" s="169" t="str">
        <f t="shared" si="0"/>
        <v/>
      </c>
      <c r="B33" s="170"/>
      <c r="C33" s="170"/>
      <c r="D33" s="171"/>
      <c r="E33" s="167" t="str">
        <f>IF(A32="","",IF(EXACT($V$23-DAY($V$23)+1,A32-DAY(A32)+1),"",'12'!$B$51))</f>
        <v/>
      </c>
      <c r="F33" s="167"/>
      <c r="G33" s="167"/>
      <c r="H33" s="168"/>
      <c r="I33" s="166" t="str">
        <f>IF(A32="","",IF(EXACT($V$23-DAY($V$23)+1,A32-DAY(A32)+1),"",'12'!$C$51))</f>
        <v/>
      </c>
      <c r="J33" s="167"/>
      <c r="K33" s="167"/>
      <c r="L33" s="168"/>
      <c r="M33" s="166" t="str">
        <f t="shared" si="1"/>
        <v/>
      </c>
      <c r="N33" s="167"/>
      <c r="O33" s="167"/>
      <c r="P33" s="168"/>
      <c r="Q33" s="167" t="str">
        <f>IF(A32="","",IF(EXACT($V$23-DAY($V$23)+1,A32-DAY(A32)+1),"",'12'!$I$51))</f>
        <v/>
      </c>
      <c r="R33" s="167"/>
      <c r="S33" s="167"/>
      <c r="T33" s="168"/>
    </row>
    <row r="34" spans="1:22" ht="19.5" customHeight="1">
      <c r="A34" s="169" t="str">
        <f t="shared" si="0"/>
        <v/>
      </c>
      <c r="B34" s="170"/>
      <c r="C34" s="170"/>
      <c r="D34" s="171"/>
      <c r="E34" s="167" t="str">
        <f>IF(A33="","",IF(EXACT($V$23-DAY($V$23)+1,A33-DAY(A33)+1),"",'13'!$B$51))</f>
        <v/>
      </c>
      <c r="F34" s="167"/>
      <c r="G34" s="167"/>
      <c r="H34" s="168"/>
      <c r="I34" s="166" t="str">
        <f>IF(A33="","",IF(EXACT($V$23-DAY($V$23)+1,A33-DAY(A33)+1),"",'13'!$C$51))</f>
        <v/>
      </c>
      <c r="J34" s="167"/>
      <c r="K34" s="167"/>
      <c r="L34" s="168"/>
      <c r="M34" s="166" t="str">
        <f t="shared" si="1"/>
        <v/>
      </c>
      <c r="N34" s="167"/>
      <c r="O34" s="167"/>
      <c r="P34" s="168"/>
      <c r="Q34" s="167" t="str">
        <f>IF(A33="","",IF(EXACT($V$23-DAY($V$23)+1,A33-DAY(A33)+1),"",'13'!$I$51))</f>
        <v/>
      </c>
      <c r="R34" s="167"/>
      <c r="S34" s="167"/>
      <c r="T34" s="168"/>
    </row>
    <row r="35" spans="1:22" ht="19.5" customHeight="1">
      <c r="A35" s="169" t="str">
        <f t="shared" si="0"/>
        <v/>
      </c>
      <c r="B35" s="170"/>
      <c r="C35" s="170"/>
      <c r="D35" s="171"/>
      <c r="E35" s="167" t="str">
        <f>IF(A34="","",IF(EXACT($V$23-DAY($V$23)+1,A34-DAY(A34)+1),"",'14'!$B$51))</f>
        <v/>
      </c>
      <c r="F35" s="167"/>
      <c r="G35" s="167"/>
      <c r="H35" s="168"/>
      <c r="I35" s="166" t="str">
        <f>IF(A34="","",IF(EXACT($V$23-DAY($V$23)+1,A34-DAY(A34)+1),"",'14'!$C$51))</f>
        <v/>
      </c>
      <c r="J35" s="167"/>
      <c r="K35" s="167"/>
      <c r="L35" s="168"/>
      <c r="M35" s="166" t="str">
        <f t="shared" si="1"/>
        <v/>
      </c>
      <c r="N35" s="167"/>
      <c r="O35" s="167"/>
      <c r="P35" s="168"/>
      <c r="Q35" s="167" t="str">
        <f>IF(A34="","",IF(EXACT($V$23-DAY($V$23)+1,A34-DAY(A34)+1),"",'14'!$I$51))</f>
        <v/>
      </c>
      <c r="R35" s="167"/>
      <c r="S35" s="167"/>
      <c r="T35" s="168"/>
    </row>
    <row r="36" spans="1:22" ht="19.5" customHeight="1">
      <c r="A36" s="169" t="str">
        <f t="shared" si="0"/>
        <v/>
      </c>
      <c r="B36" s="170"/>
      <c r="C36" s="170"/>
      <c r="D36" s="171"/>
      <c r="E36" s="167" t="str">
        <f>IF(A35="","",IF(EXACT($V$23-DAY($V$23)+1,A35-DAY(A35)+1),"",'15'!$B$51))</f>
        <v/>
      </c>
      <c r="F36" s="167"/>
      <c r="G36" s="167"/>
      <c r="H36" s="168"/>
      <c r="I36" s="166" t="str">
        <f>IF(A35="","",IF(EXACT($V$23-DAY($V$23)+1,A35-DAY(A35)+1),"",'15'!$C$51))</f>
        <v/>
      </c>
      <c r="J36" s="167"/>
      <c r="K36" s="167"/>
      <c r="L36" s="168"/>
      <c r="M36" s="166" t="str">
        <f t="shared" si="1"/>
        <v/>
      </c>
      <c r="N36" s="167"/>
      <c r="O36" s="167"/>
      <c r="P36" s="168"/>
      <c r="Q36" s="167" t="str">
        <f>IF(A35="","",IF(EXACT($V$23-DAY($V$23)+1,A35-DAY(A35)+1),"",'15'!$I$51))</f>
        <v/>
      </c>
      <c r="R36" s="167"/>
      <c r="S36" s="167"/>
      <c r="T36" s="168"/>
    </row>
    <row r="37" spans="1:22" ht="19.5" customHeight="1">
      <c r="A37" s="169" t="str">
        <f t="shared" si="0"/>
        <v/>
      </c>
      <c r="B37" s="170"/>
      <c r="C37" s="170"/>
      <c r="D37" s="171"/>
      <c r="E37" s="167" t="str">
        <f>IF(A36="","",IF(EXACT($V$23-DAY($V$23)+1,A36-DAY(A36)+1),"",'16'!$B$51))</f>
        <v/>
      </c>
      <c r="F37" s="167"/>
      <c r="G37" s="167"/>
      <c r="H37" s="168"/>
      <c r="I37" s="166" t="str">
        <f>IF(A36="","",IF(EXACT($V$23-DAY($V$23)+1,A36-DAY(A36)+1),"",'16'!$C$51))</f>
        <v/>
      </c>
      <c r="J37" s="167"/>
      <c r="K37" s="167"/>
      <c r="L37" s="168"/>
      <c r="M37" s="166" t="str">
        <f t="shared" si="1"/>
        <v/>
      </c>
      <c r="N37" s="167"/>
      <c r="O37" s="167"/>
      <c r="P37" s="168"/>
      <c r="Q37" s="167" t="str">
        <f>IF(A36="","",IF(EXACT($V$23-DAY($V$23)+1,A36-DAY(A36)+1),"",'16'!$I$51))</f>
        <v/>
      </c>
      <c r="R37" s="167"/>
      <c r="S37" s="167"/>
      <c r="T37" s="168"/>
    </row>
    <row r="38" spans="1:22" ht="19.5" customHeight="1">
      <c r="A38" s="169" t="str">
        <f t="shared" si="0"/>
        <v/>
      </c>
      <c r="B38" s="170"/>
      <c r="C38" s="170"/>
      <c r="D38" s="171"/>
      <c r="E38" s="167" t="str">
        <f>IF(A37="","",IF(EXACT($V$23-DAY($V$23)+1,A37-DAY(A37)+1),"",'17'!$B$51))</f>
        <v/>
      </c>
      <c r="F38" s="167"/>
      <c r="G38" s="167"/>
      <c r="H38" s="168"/>
      <c r="I38" s="166" t="str">
        <f>IF(A37="","",IF(EXACT($V$23-DAY($V$23)+1,A37-DAY(A37)+1),"",'17'!$C$51))</f>
        <v/>
      </c>
      <c r="J38" s="167"/>
      <c r="K38" s="167"/>
      <c r="L38" s="168"/>
      <c r="M38" s="166" t="str">
        <f t="shared" si="1"/>
        <v/>
      </c>
      <c r="N38" s="167"/>
      <c r="O38" s="167"/>
      <c r="P38" s="168"/>
      <c r="Q38" s="167" t="str">
        <f>IF(A37="","",IF(EXACT($V$23-DAY($V$23)+1,A37-DAY(A37)+1),"",'17'!$I$51))</f>
        <v/>
      </c>
      <c r="R38" s="167"/>
      <c r="S38" s="167"/>
      <c r="T38" s="168"/>
    </row>
    <row r="39" spans="1:22" ht="19.5" customHeight="1">
      <c r="A39" s="169" t="str">
        <f t="shared" si="0"/>
        <v/>
      </c>
      <c r="B39" s="170"/>
      <c r="C39" s="170"/>
      <c r="D39" s="171"/>
      <c r="E39" s="167" t="str">
        <f>IF(A38="","",IF(EXACT($V$23-DAY($V$23)+1,A38-DAY(A38)+1),"",'18'!$B$51))</f>
        <v/>
      </c>
      <c r="F39" s="167"/>
      <c r="G39" s="167"/>
      <c r="H39" s="168"/>
      <c r="I39" s="166" t="str">
        <f>IF(A38="","",IF(EXACT($V$23-DAY($V$23)+1,A38-DAY(A38)+1),"",'18'!$C$51))</f>
        <v/>
      </c>
      <c r="J39" s="167"/>
      <c r="K39" s="167"/>
      <c r="L39" s="168"/>
      <c r="M39" s="166" t="str">
        <f t="shared" si="1"/>
        <v/>
      </c>
      <c r="N39" s="167"/>
      <c r="O39" s="167"/>
      <c r="P39" s="168"/>
      <c r="Q39" s="167" t="str">
        <f>IF(A38="","",IF(EXACT($V$23-DAY($V$23)+1,A38-DAY(A38)+1),"",'18'!$I$51))</f>
        <v/>
      </c>
      <c r="R39" s="167"/>
      <c r="S39" s="167"/>
      <c r="T39" s="168"/>
    </row>
    <row r="40" spans="1:22" ht="19.5" customHeight="1">
      <c r="A40" s="169" t="str">
        <f t="shared" si="0"/>
        <v/>
      </c>
      <c r="B40" s="170"/>
      <c r="C40" s="170"/>
      <c r="D40" s="171"/>
      <c r="E40" s="167" t="str">
        <f>IF(A39="","",IF(EXACT($V$23-DAY($V$23)+1,A39-DAY(A39)+1),"",'19'!$B$51))</f>
        <v/>
      </c>
      <c r="F40" s="167"/>
      <c r="G40" s="167"/>
      <c r="H40" s="168"/>
      <c r="I40" s="166" t="str">
        <f>IF(A39="","",IF(EXACT($V$23-DAY($V$23)+1,A39-DAY(A39)+1),"",'19'!$C$51))</f>
        <v/>
      </c>
      <c r="J40" s="167"/>
      <c r="K40" s="167"/>
      <c r="L40" s="168"/>
      <c r="M40" s="166" t="str">
        <f t="shared" si="1"/>
        <v/>
      </c>
      <c r="N40" s="167"/>
      <c r="O40" s="167"/>
      <c r="P40" s="168"/>
      <c r="Q40" s="167" t="str">
        <f>IF(A39="","",IF(EXACT($V$23-DAY($V$23)+1,A39-DAY(A39)+1),"",'19'!$I$51))</f>
        <v/>
      </c>
      <c r="R40" s="167"/>
      <c r="S40" s="167"/>
      <c r="T40" s="168"/>
    </row>
    <row r="41" spans="1:22" ht="19.5" customHeight="1">
      <c r="A41" s="169" t="str">
        <f t="shared" si="0"/>
        <v/>
      </c>
      <c r="B41" s="170"/>
      <c r="C41" s="170"/>
      <c r="D41" s="171"/>
      <c r="E41" s="167" t="str">
        <f>IF(A40="","",IF(EXACT($V$23-DAY($V$23)+1,A40-DAY(A40)+1),"",'20'!$B$51))</f>
        <v/>
      </c>
      <c r="F41" s="167"/>
      <c r="G41" s="167"/>
      <c r="H41" s="168"/>
      <c r="I41" s="166" t="str">
        <f>IF(A40="","",IF(EXACT($V$23-DAY($V$23)+1,A40-DAY(A40)+1),"",'20'!$C$51))</f>
        <v/>
      </c>
      <c r="J41" s="167"/>
      <c r="K41" s="167"/>
      <c r="L41" s="168"/>
      <c r="M41" s="166" t="str">
        <f t="shared" si="1"/>
        <v/>
      </c>
      <c r="N41" s="167"/>
      <c r="O41" s="167"/>
      <c r="P41" s="168"/>
      <c r="Q41" s="167" t="str">
        <f>IF(A40="","",IF(EXACT($V$23-DAY($V$23)+1,A40-DAY(A40)+1),"",'20'!$I$51))</f>
        <v/>
      </c>
      <c r="R41" s="167"/>
      <c r="S41" s="167"/>
      <c r="T41" s="168"/>
    </row>
    <row r="42" spans="1:22" ht="18" customHeight="1">
      <c r="A42" s="39"/>
      <c r="B42" s="19"/>
      <c r="C42" s="19"/>
      <c r="D42" s="19"/>
      <c r="E42" s="19"/>
      <c r="F42" s="19"/>
      <c r="G42" s="20"/>
      <c r="H42" s="1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</row>
    <row r="43" spans="1:22" ht="30" customHeight="1">
      <c r="A43" s="165" t="s">
        <v>8</v>
      </c>
      <c r="B43" s="165"/>
      <c r="C43" s="165"/>
      <c r="D43" s="165"/>
      <c r="E43" s="166">
        <f>SUM(E22:H41)</f>
        <v>243</v>
      </c>
      <c r="F43" s="167"/>
      <c r="G43" s="167"/>
      <c r="H43" s="168"/>
      <c r="I43" s="166">
        <f t="shared" ref="I43" si="2">SUM(I22:L41)</f>
        <v>3</v>
      </c>
      <c r="J43" s="167"/>
      <c r="K43" s="167"/>
      <c r="L43" s="168"/>
      <c r="M43" s="166">
        <f t="shared" ref="M43" si="3">SUM(M22:P41)</f>
        <v>240</v>
      </c>
      <c r="N43" s="167"/>
      <c r="O43" s="167"/>
      <c r="P43" s="168"/>
      <c r="Q43" s="166">
        <f t="shared" ref="Q43" si="4">SUM(Q22:T41)</f>
        <v>0</v>
      </c>
      <c r="R43" s="167"/>
      <c r="S43" s="167"/>
      <c r="T43" s="168"/>
    </row>
    <row r="44" spans="1:22" ht="18" customHeight="1">
      <c r="B44" s="19"/>
      <c r="C44" s="19"/>
      <c r="D44" s="19"/>
      <c r="E44" s="19"/>
      <c r="F44" s="19"/>
      <c r="G44" s="19"/>
      <c r="H44" s="19"/>
      <c r="V44" s="15" t="s">
        <v>74</v>
      </c>
    </row>
    <row r="45" spans="1:22" ht="18" customHeight="1" thickBot="1">
      <c r="B45" s="19"/>
      <c r="C45" s="19"/>
      <c r="D45" s="19"/>
      <c r="E45" s="40">
        <f>SUM(E24:E43)</f>
        <v>425</v>
      </c>
      <c r="F45" s="19"/>
      <c r="G45" s="19"/>
      <c r="H45" s="19"/>
      <c r="V45" s="15" t="s">
        <v>75</v>
      </c>
    </row>
    <row r="46" spans="1:22" ht="30" customHeight="1" thickBot="1">
      <c r="B46" s="19"/>
      <c r="C46" s="19"/>
      <c r="D46" s="19"/>
      <c r="F46" s="18"/>
      <c r="H46" s="17"/>
      <c r="I46" s="158" t="s">
        <v>27</v>
      </c>
      <c r="J46" s="158"/>
      <c r="K46" s="158"/>
      <c r="L46" s="115" t="s">
        <v>20</v>
      </c>
      <c r="M46" s="159">
        <f>ROUNDDOWN(Q43/M43*100,1)</f>
        <v>0</v>
      </c>
      <c r="N46" s="160"/>
      <c r="O46" s="160"/>
      <c r="P46" s="76" t="s">
        <v>71</v>
      </c>
      <c r="V46" s="77" t="str">
        <f>IF(M46&gt;=28.5,"OK","NG")</f>
        <v>NG</v>
      </c>
    </row>
    <row r="47" spans="1:22" ht="18" customHeight="1">
      <c r="F47" s="16"/>
      <c r="G47" s="27"/>
      <c r="H47" s="27"/>
      <c r="I47" s="198" t="s">
        <v>91</v>
      </c>
      <c r="J47" s="198"/>
      <c r="K47" s="198"/>
      <c r="L47" s="162" t="s">
        <v>20</v>
      </c>
      <c r="M47" s="163" t="s">
        <v>92</v>
      </c>
      <c r="N47" s="163"/>
      <c r="O47" s="163"/>
      <c r="P47" s="163"/>
    </row>
    <row r="48" spans="1:22" ht="18" customHeight="1">
      <c r="E48" s="16"/>
      <c r="F48" s="16"/>
      <c r="G48" s="27"/>
      <c r="H48" s="27"/>
      <c r="I48" s="198"/>
      <c r="J48" s="198"/>
      <c r="K48" s="198"/>
      <c r="L48" s="162"/>
      <c r="M48" s="164"/>
      <c r="N48" s="164"/>
      <c r="O48" s="164"/>
      <c r="P48" s="164"/>
    </row>
  </sheetData>
  <mergeCells count="125">
    <mergeCell ref="I46:K46"/>
    <mergeCell ref="M46:O46"/>
    <mergeCell ref="I47:K48"/>
    <mergeCell ref="L47:L48"/>
    <mergeCell ref="M47:P48"/>
    <mergeCell ref="A41:D41"/>
    <mergeCell ref="E41:H41"/>
    <mergeCell ref="I41:L41"/>
    <mergeCell ref="M41:P41"/>
    <mergeCell ref="Q41:T41"/>
    <mergeCell ref="A43:D43"/>
    <mergeCell ref="E43:H43"/>
    <mergeCell ref="I43:L43"/>
    <mergeCell ref="M43:P43"/>
    <mergeCell ref="Q43:T43"/>
    <mergeCell ref="A39:D39"/>
    <mergeCell ref="E39:H39"/>
    <mergeCell ref="I39:L39"/>
    <mergeCell ref="M39:P39"/>
    <mergeCell ref="Q39:T39"/>
    <mergeCell ref="A40:D40"/>
    <mergeCell ref="E40:H40"/>
    <mergeCell ref="I40:L40"/>
    <mergeCell ref="M40:P40"/>
    <mergeCell ref="Q40:T40"/>
    <mergeCell ref="A37:D37"/>
    <mergeCell ref="E37:H37"/>
    <mergeCell ref="I37:L37"/>
    <mergeCell ref="M37:P37"/>
    <mergeCell ref="Q37:T37"/>
    <mergeCell ref="A38:D38"/>
    <mergeCell ref="E38:H38"/>
    <mergeCell ref="I38:L38"/>
    <mergeCell ref="M38:P38"/>
    <mergeCell ref="Q38:T38"/>
    <mergeCell ref="A35:D35"/>
    <mergeCell ref="E35:H35"/>
    <mergeCell ref="I35:L35"/>
    <mergeCell ref="M35:P35"/>
    <mergeCell ref="Q35:T35"/>
    <mergeCell ref="A36:D36"/>
    <mergeCell ref="E36:H36"/>
    <mergeCell ref="I36:L36"/>
    <mergeCell ref="M36:P36"/>
    <mergeCell ref="Q36:T36"/>
    <mergeCell ref="A33:D33"/>
    <mergeCell ref="E33:H33"/>
    <mergeCell ref="I33:L33"/>
    <mergeCell ref="M33:P33"/>
    <mergeCell ref="Q33:T33"/>
    <mergeCell ref="A34:D34"/>
    <mergeCell ref="E34:H34"/>
    <mergeCell ref="I34:L34"/>
    <mergeCell ref="M34:P34"/>
    <mergeCell ref="Q34:T34"/>
    <mergeCell ref="A31:D31"/>
    <mergeCell ref="E31:H31"/>
    <mergeCell ref="I31:L31"/>
    <mergeCell ref="M31:P31"/>
    <mergeCell ref="Q31:T31"/>
    <mergeCell ref="A32:D32"/>
    <mergeCell ref="E32:H32"/>
    <mergeCell ref="I32:L32"/>
    <mergeCell ref="M32:P32"/>
    <mergeCell ref="Q32:T32"/>
    <mergeCell ref="A29:D29"/>
    <mergeCell ref="E29:H29"/>
    <mergeCell ref="I29:L29"/>
    <mergeCell ref="M29:P29"/>
    <mergeCell ref="Q29:T29"/>
    <mergeCell ref="A30:D30"/>
    <mergeCell ref="E30:H30"/>
    <mergeCell ref="I30:L30"/>
    <mergeCell ref="M30:P30"/>
    <mergeCell ref="Q30:T30"/>
    <mergeCell ref="A27:D27"/>
    <mergeCell ref="E27:H27"/>
    <mergeCell ref="I27:L27"/>
    <mergeCell ref="M27:P27"/>
    <mergeCell ref="Q27:T27"/>
    <mergeCell ref="A28:D28"/>
    <mergeCell ref="E28:H28"/>
    <mergeCell ref="I28:L28"/>
    <mergeCell ref="M28:P28"/>
    <mergeCell ref="Q28:T28"/>
    <mergeCell ref="A25:D25"/>
    <mergeCell ref="E25:H25"/>
    <mergeCell ref="I25:L25"/>
    <mergeCell ref="M25:P25"/>
    <mergeCell ref="Q25:T25"/>
    <mergeCell ref="A26:D26"/>
    <mergeCell ref="E26:H26"/>
    <mergeCell ref="I26:L26"/>
    <mergeCell ref="M26:P26"/>
    <mergeCell ref="Q26:T26"/>
    <mergeCell ref="A23:D23"/>
    <mergeCell ref="E23:H23"/>
    <mergeCell ref="I23:L23"/>
    <mergeCell ref="M23:P23"/>
    <mergeCell ref="Q23:T23"/>
    <mergeCell ref="A24:D24"/>
    <mergeCell ref="E24:H24"/>
    <mergeCell ref="I24:L24"/>
    <mergeCell ref="M24:P24"/>
    <mergeCell ref="Q24:T24"/>
    <mergeCell ref="M20:P21"/>
    <mergeCell ref="Q20:T21"/>
    <mergeCell ref="A22:D22"/>
    <mergeCell ref="E22:H22"/>
    <mergeCell ref="I22:L22"/>
    <mergeCell ref="M22:P22"/>
    <mergeCell ref="Q22:T22"/>
    <mergeCell ref="A16:D16"/>
    <mergeCell ref="A17:D17"/>
    <mergeCell ref="A18:D18"/>
    <mergeCell ref="A20:D21"/>
    <mergeCell ref="E20:H21"/>
    <mergeCell ref="I20:L21"/>
    <mergeCell ref="P2:Q2"/>
    <mergeCell ref="R2:S2"/>
    <mergeCell ref="N10:T10"/>
    <mergeCell ref="N11:S11"/>
    <mergeCell ref="G13:O13"/>
    <mergeCell ref="A15:D15"/>
    <mergeCell ref="F15:T15"/>
  </mergeCells>
  <phoneticPr fontId="2"/>
  <conditionalFormatting sqref="O7 Q7 S7">
    <cfRule type="containsBlanks" dxfId="1" priority="2">
      <formula>LEN(TRIM(O7))=0</formula>
    </cfRule>
  </conditionalFormatting>
  <conditionalFormatting sqref="G17:G18 I17:I18 K17:K18">
    <cfRule type="containsBlanks" dxfId="0" priority="1">
      <formula>LEN(TRIM(G17))=0</formula>
    </cfRule>
  </conditionalFormatting>
  <printOptions horizontalCentered="1"/>
  <pageMargins left="0.78740157480314965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09362-20A6-4496-A94E-B8FA15EB10E7}">
  <dimension ref="A1:W56"/>
  <sheetViews>
    <sheetView view="pageBreakPreview" topLeftCell="A7" zoomScale="90" zoomScaleNormal="100" zoomScaleSheetLayoutView="90" workbookViewId="0">
      <selection activeCell="AC25" sqref="AC25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>
        <v>6</v>
      </c>
      <c r="P7" s="29" t="s">
        <v>23</v>
      </c>
      <c r="Q7" s="87">
        <v>7</v>
      </c>
      <c r="R7" s="29" t="s">
        <v>24</v>
      </c>
      <c r="S7" s="87">
        <v>25</v>
      </c>
      <c r="T7" s="29" t="s">
        <v>25</v>
      </c>
      <c r="V7" s="60"/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">
        <v>65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">
        <v>59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/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98" t="s">
        <v>20</v>
      </c>
      <c r="F15" s="148" t="s">
        <v>79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98" t="s">
        <v>20</v>
      </c>
      <c r="F16" s="29" t="s">
        <v>32</v>
      </c>
      <c r="G16" s="26">
        <v>6</v>
      </c>
      <c r="H16" s="29" t="s">
        <v>23</v>
      </c>
      <c r="I16" s="26">
        <v>7</v>
      </c>
      <c r="J16" s="29" t="s">
        <v>24</v>
      </c>
      <c r="K16" s="26">
        <v>1</v>
      </c>
      <c r="L16" s="29" t="s">
        <v>25</v>
      </c>
      <c r="M16" s="29" t="s">
        <v>26</v>
      </c>
      <c r="N16" s="29" t="s">
        <v>32</v>
      </c>
      <c r="O16" s="26">
        <v>7</v>
      </c>
      <c r="P16" s="29" t="s">
        <v>23</v>
      </c>
      <c r="Q16" s="26">
        <v>3</v>
      </c>
      <c r="R16" s="29" t="s">
        <v>24</v>
      </c>
      <c r="S16" s="26">
        <v>14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6</v>
      </c>
      <c r="C18" s="7" t="s">
        <v>23</v>
      </c>
      <c r="D18" s="7">
        <v>8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45505</v>
      </c>
      <c r="B20" s="55">
        <f>V20</f>
        <v>45505</v>
      </c>
      <c r="C20" s="130" t="s">
        <v>80</v>
      </c>
      <c r="D20" s="130"/>
      <c r="E20" s="130"/>
      <c r="F20" s="182" t="s">
        <v>82</v>
      </c>
      <c r="G20" s="182"/>
      <c r="H20" s="182"/>
      <c r="I20" s="130"/>
      <c r="J20" s="130"/>
      <c r="K20" s="130"/>
      <c r="L20" s="131"/>
      <c r="M20" s="132"/>
      <c r="N20" s="132"/>
      <c r="O20" s="132"/>
      <c r="P20" s="132"/>
      <c r="Q20" s="132"/>
      <c r="R20" s="132"/>
      <c r="S20" s="132"/>
      <c r="T20" s="133"/>
      <c r="V20" s="61">
        <v>45505</v>
      </c>
    </row>
    <row r="21" spans="1:22" ht="18" customHeight="1">
      <c r="A21" s="83">
        <f>A20+1</f>
        <v>45506</v>
      </c>
      <c r="B21" s="55">
        <f>B20+1</f>
        <v>45506</v>
      </c>
      <c r="C21" s="130" t="s">
        <v>80</v>
      </c>
      <c r="D21" s="130"/>
      <c r="E21" s="130"/>
      <c r="F21" s="182" t="s">
        <v>82</v>
      </c>
      <c r="G21" s="182"/>
      <c r="H21" s="182"/>
      <c r="I21" s="130"/>
      <c r="J21" s="130"/>
      <c r="K21" s="130"/>
      <c r="L21" s="131"/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45507</v>
      </c>
      <c r="B22" s="55">
        <f t="shared" si="0"/>
        <v>45507</v>
      </c>
      <c r="C22" s="130" t="s">
        <v>80</v>
      </c>
      <c r="D22" s="130"/>
      <c r="E22" s="130"/>
      <c r="F22" s="182" t="s">
        <v>82</v>
      </c>
      <c r="G22" s="182"/>
      <c r="H22" s="182"/>
      <c r="I22" s="130"/>
      <c r="J22" s="130"/>
      <c r="K22" s="130"/>
      <c r="L22" s="131"/>
      <c r="M22" s="132"/>
      <c r="N22" s="132"/>
      <c r="O22" s="132"/>
      <c r="P22" s="132"/>
      <c r="Q22" s="132"/>
      <c r="R22" s="132"/>
      <c r="S22" s="132"/>
      <c r="T22" s="133"/>
    </row>
    <row r="23" spans="1:22" ht="18" customHeight="1">
      <c r="A23" s="83">
        <f t="shared" si="0"/>
        <v>45508</v>
      </c>
      <c r="B23" s="55">
        <f t="shared" si="0"/>
        <v>45508</v>
      </c>
      <c r="C23" s="130" t="s">
        <v>80</v>
      </c>
      <c r="D23" s="130"/>
      <c r="E23" s="130"/>
      <c r="F23" s="182" t="s">
        <v>82</v>
      </c>
      <c r="G23" s="182"/>
      <c r="H23" s="182"/>
      <c r="I23" s="130"/>
      <c r="J23" s="130"/>
      <c r="K23" s="130"/>
      <c r="L23" s="131"/>
      <c r="M23" s="132"/>
      <c r="N23" s="132"/>
      <c r="O23" s="132"/>
      <c r="P23" s="132"/>
      <c r="Q23" s="132"/>
      <c r="R23" s="132"/>
      <c r="S23" s="132"/>
      <c r="T23" s="133"/>
      <c r="V23" s="54"/>
    </row>
    <row r="24" spans="1:22" ht="18" customHeight="1">
      <c r="A24" s="83">
        <f t="shared" si="0"/>
        <v>45509</v>
      </c>
      <c r="B24" s="55">
        <f t="shared" si="0"/>
        <v>45509</v>
      </c>
      <c r="C24" s="130" t="s">
        <v>80</v>
      </c>
      <c r="D24" s="130"/>
      <c r="E24" s="130"/>
      <c r="F24" s="182" t="s">
        <v>82</v>
      </c>
      <c r="G24" s="182"/>
      <c r="H24" s="182"/>
      <c r="I24" s="130"/>
      <c r="J24" s="130"/>
      <c r="K24" s="130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45510</v>
      </c>
      <c r="B25" s="55">
        <f t="shared" si="0"/>
        <v>45510</v>
      </c>
      <c r="C25" s="130"/>
      <c r="D25" s="130"/>
      <c r="E25" s="130"/>
      <c r="F25" s="183"/>
      <c r="G25" s="183"/>
      <c r="H25" s="183"/>
      <c r="I25" s="130"/>
      <c r="J25" s="130"/>
      <c r="K25" s="130"/>
      <c r="L25" s="131" t="s">
        <v>81</v>
      </c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45511</v>
      </c>
      <c r="B26" s="55">
        <f t="shared" si="0"/>
        <v>45511</v>
      </c>
      <c r="C26" s="130"/>
      <c r="D26" s="130"/>
      <c r="E26" s="130"/>
      <c r="F26" s="183"/>
      <c r="G26" s="183"/>
      <c r="H26" s="183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45512</v>
      </c>
      <c r="B27" s="55">
        <f t="shared" si="0"/>
        <v>45512</v>
      </c>
      <c r="C27" s="130"/>
      <c r="D27" s="130"/>
      <c r="E27" s="130"/>
      <c r="F27" s="183"/>
      <c r="G27" s="183"/>
      <c r="H27" s="183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45513</v>
      </c>
      <c r="B28" s="55">
        <f t="shared" si="0"/>
        <v>45513</v>
      </c>
      <c r="C28" s="130"/>
      <c r="D28" s="130"/>
      <c r="E28" s="130"/>
      <c r="F28" s="183"/>
      <c r="G28" s="183"/>
      <c r="H28" s="183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45514</v>
      </c>
      <c r="B29" s="55">
        <f t="shared" si="0"/>
        <v>45514</v>
      </c>
      <c r="C29" s="130"/>
      <c r="D29" s="130"/>
      <c r="E29" s="130"/>
      <c r="F29" s="130" t="s">
        <v>80</v>
      </c>
      <c r="G29" s="130"/>
      <c r="H29" s="130"/>
      <c r="I29" s="130"/>
      <c r="J29" s="130"/>
      <c r="K29" s="130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45515</v>
      </c>
      <c r="B30" s="55">
        <f t="shared" si="0"/>
        <v>45515</v>
      </c>
      <c r="C30" s="130"/>
      <c r="D30" s="130"/>
      <c r="E30" s="130"/>
      <c r="F30" s="130" t="s">
        <v>80</v>
      </c>
      <c r="G30" s="130"/>
      <c r="H30" s="130"/>
      <c r="I30" s="130"/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45516</v>
      </c>
      <c r="B31" s="55">
        <f t="shared" si="0"/>
        <v>45516</v>
      </c>
      <c r="C31" s="130" t="s">
        <v>80</v>
      </c>
      <c r="D31" s="130"/>
      <c r="E31" s="130"/>
      <c r="F31" s="182" t="s">
        <v>80</v>
      </c>
      <c r="G31" s="182"/>
      <c r="H31" s="182"/>
      <c r="I31" s="130"/>
      <c r="J31" s="130"/>
      <c r="K31" s="130"/>
      <c r="L31" s="131" t="s">
        <v>83</v>
      </c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45517</v>
      </c>
      <c r="B32" s="55">
        <f t="shared" si="0"/>
        <v>45517</v>
      </c>
      <c r="C32" s="130" t="s">
        <v>80</v>
      </c>
      <c r="D32" s="130"/>
      <c r="E32" s="130"/>
      <c r="F32" s="182" t="s">
        <v>80</v>
      </c>
      <c r="G32" s="182"/>
      <c r="H32" s="182"/>
      <c r="I32" s="130"/>
      <c r="J32" s="130"/>
      <c r="K32" s="130"/>
      <c r="L32" s="131" t="s">
        <v>83</v>
      </c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45518</v>
      </c>
      <c r="B33" s="55">
        <f t="shared" si="0"/>
        <v>45518</v>
      </c>
      <c r="C33" s="130" t="s">
        <v>80</v>
      </c>
      <c r="D33" s="130"/>
      <c r="E33" s="130"/>
      <c r="F33" s="182" t="s">
        <v>80</v>
      </c>
      <c r="G33" s="182"/>
      <c r="H33" s="182"/>
      <c r="I33" s="130"/>
      <c r="J33" s="130"/>
      <c r="K33" s="130"/>
      <c r="L33" s="131" t="s">
        <v>83</v>
      </c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45519</v>
      </c>
      <c r="B34" s="55">
        <f t="shared" si="0"/>
        <v>45519</v>
      </c>
      <c r="C34" s="130"/>
      <c r="D34" s="130"/>
      <c r="E34" s="130"/>
      <c r="F34" s="183"/>
      <c r="G34" s="183"/>
      <c r="H34" s="183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45520</v>
      </c>
      <c r="B35" s="55">
        <f t="shared" si="0"/>
        <v>45520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45521</v>
      </c>
      <c r="B36" s="55">
        <f t="shared" si="0"/>
        <v>45521</v>
      </c>
      <c r="C36" s="130"/>
      <c r="D36" s="130"/>
      <c r="E36" s="130"/>
      <c r="F36" s="130"/>
      <c r="G36" s="130"/>
      <c r="H36" s="130"/>
      <c r="I36" s="140"/>
      <c r="J36" s="141"/>
      <c r="K36" s="142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45522</v>
      </c>
      <c r="B37" s="55">
        <f t="shared" si="0"/>
        <v>45522</v>
      </c>
      <c r="C37" s="130"/>
      <c r="D37" s="130"/>
      <c r="E37" s="130"/>
      <c r="F37" s="130" t="s">
        <v>80</v>
      </c>
      <c r="G37" s="130"/>
      <c r="H37" s="130"/>
      <c r="I37" s="140"/>
      <c r="J37" s="141"/>
      <c r="K37" s="142"/>
      <c r="L37" s="131"/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45523</v>
      </c>
      <c r="B38" s="55">
        <f t="shared" si="1"/>
        <v>45523</v>
      </c>
      <c r="C38" s="130"/>
      <c r="D38" s="130"/>
      <c r="E38" s="130"/>
      <c r="F38" s="130" t="s">
        <v>80</v>
      </c>
      <c r="G38" s="130"/>
      <c r="H38" s="130"/>
      <c r="I38" s="140"/>
      <c r="J38" s="141"/>
      <c r="K38" s="142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45524</v>
      </c>
      <c r="B39" s="55">
        <f t="shared" si="1"/>
        <v>45524</v>
      </c>
      <c r="C39" s="130"/>
      <c r="D39" s="130"/>
      <c r="E39" s="130"/>
      <c r="F39" s="130"/>
      <c r="G39" s="130"/>
      <c r="H39" s="130"/>
      <c r="I39" s="140"/>
      <c r="J39" s="141"/>
      <c r="K39" s="142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45525</v>
      </c>
      <c r="B40" s="55">
        <f t="shared" si="1"/>
        <v>45525</v>
      </c>
      <c r="C40" s="130"/>
      <c r="D40" s="130"/>
      <c r="E40" s="130"/>
      <c r="F40" s="130"/>
      <c r="G40" s="130"/>
      <c r="H40" s="130"/>
      <c r="I40" s="140"/>
      <c r="J40" s="141"/>
      <c r="K40" s="142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45526</v>
      </c>
      <c r="B41" s="55">
        <f t="shared" si="1"/>
        <v>45526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45527</v>
      </c>
      <c r="B42" s="55">
        <f t="shared" si="1"/>
        <v>45527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45528</v>
      </c>
      <c r="B43" s="55">
        <f t="shared" si="1"/>
        <v>45528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45529</v>
      </c>
      <c r="B44" s="55">
        <f t="shared" si="1"/>
        <v>45529</v>
      </c>
      <c r="C44" s="130"/>
      <c r="D44" s="130"/>
      <c r="E44" s="130"/>
      <c r="F44" s="130" t="s">
        <v>80</v>
      </c>
      <c r="G44" s="130"/>
      <c r="H44" s="130"/>
      <c r="I44" s="130"/>
      <c r="J44" s="130"/>
      <c r="K44" s="130"/>
      <c r="L44" s="131"/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45530</v>
      </c>
      <c r="B45" s="55">
        <f t="shared" si="1"/>
        <v>45530</v>
      </c>
      <c r="C45" s="130"/>
      <c r="D45" s="130"/>
      <c r="E45" s="130"/>
      <c r="F45" s="130" t="s">
        <v>80</v>
      </c>
      <c r="G45" s="130"/>
      <c r="H45" s="130"/>
      <c r="I45" s="130"/>
      <c r="J45" s="130"/>
      <c r="K45" s="130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45531</v>
      </c>
      <c r="B46" s="55">
        <f t="shared" si="1"/>
        <v>45531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45532</v>
      </c>
      <c r="B47" s="55">
        <f t="shared" si="1"/>
        <v>45532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>
        <f t="shared" ref="A48:B50" si="2">IF(A47="","",IF(DAY(A47+1)=1,"",A47+1))</f>
        <v>45533</v>
      </c>
      <c r="B48" s="55">
        <f t="shared" si="2"/>
        <v>45533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>
        <f t="shared" si="2"/>
        <v>45534</v>
      </c>
      <c r="B49" s="55">
        <f t="shared" si="2"/>
        <v>45534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75"/>
    </row>
    <row r="50" spans="1:23" ht="18" customHeight="1" thickBot="1">
      <c r="A50" s="84">
        <f t="shared" si="2"/>
        <v>45535</v>
      </c>
      <c r="B50" s="56">
        <f t="shared" si="2"/>
        <v>45535</v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96">
        <f>COUNT(B20:B50)</f>
        <v>31</v>
      </c>
      <c r="C51" s="137">
        <f>COUNTIF(C20:E50,"〇")</f>
        <v>8</v>
      </c>
      <c r="D51" s="137"/>
      <c r="E51" s="137"/>
      <c r="F51" s="156">
        <f>COUNTIF(F20:H50,"〇")-COUNTIFS(F20:H50,"〇",C20:E50,"〇")</f>
        <v>6</v>
      </c>
      <c r="G51" s="156"/>
      <c r="H51" s="156"/>
      <c r="I51" s="139">
        <f>COUNTIF(I20:K50,"〇")-COUNTIFS(I20:K50,"〇",C20:E50,"〇")</f>
        <v>0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97">
        <f>B51</f>
        <v>31</v>
      </c>
      <c r="C52" s="138">
        <f>C51</f>
        <v>8</v>
      </c>
      <c r="D52" s="138"/>
      <c r="E52" s="138"/>
      <c r="F52" s="138">
        <f>F51</f>
        <v>6</v>
      </c>
      <c r="G52" s="138"/>
      <c r="H52" s="138"/>
      <c r="I52" s="138">
        <f>I51</f>
        <v>0</v>
      </c>
      <c r="J52" s="138"/>
      <c r="K52" s="138"/>
      <c r="L52" s="122" t="s">
        <v>56</v>
      </c>
      <c r="M52" s="123"/>
      <c r="N52" s="123"/>
      <c r="O52" s="123"/>
      <c r="P52" s="123"/>
      <c r="Q52" s="124">
        <f>ROUNDDOWN(I52/(B52-C52)*100,1)</f>
        <v>0</v>
      </c>
      <c r="R52" s="124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mergeCells count="149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</mergeCells>
  <phoneticPr fontId="2"/>
  <conditionalFormatting sqref="F15:T15">
    <cfRule type="containsBlanks" dxfId="15" priority="3">
      <formula>LEN(TRIM(F15))=0</formula>
    </cfRule>
  </conditionalFormatting>
  <conditionalFormatting sqref="G16 I16 K16 O16 Q16 S16">
    <cfRule type="containsBlanks" dxfId="14" priority="2">
      <formula>LEN(TRIM(G16))=0</formula>
    </cfRule>
  </conditionalFormatting>
  <conditionalFormatting sqref="N10:T10 N11:S11 O7 Q7 S7">
    <cfRule type="containsBlanks" dxfId="13" priority="1">
      <formula>LEN(TRIM(N7))=0</formula>
    </cfRule>
  </conditionalFormatting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CA0730-D15D-4548-AD34-76B14C5FA355}">
          <x14:formula1>
            <xm:f>共通事項入力シート!$C$15:$E$15</xm:f>
          </x14:formula1>
          <xm:sqref>C20:K50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598D-8AD5-4A3A-9295-AD46153BACF2}">
  <dimension ref="A1:W56"/>
  <sheetViews>
    <sheetView view="pageBreakPreview" topLeftCell="A7" zoomScale="90" zoomScaleNormal="100" zoomScaleSheetLayoutView="90" workbookViewId="0">
      <selection activeCell="Z31" sqref="Z3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15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15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10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105" t="s">
        <v>31</v>
      </c>
      <c r="O7" s="86">
        <v>6</v>
      </c>
      <c r="P7" s="105" t="s">
        <v>23</v>
      </c>
      <c r="Q7" s="106">
        <v>9</v>
      </c>
      <c r="R7" s="105" t="s">
        <v>24</v>
      </c>
      <c r="S7" s="106">
        <v>5</v>
      </c>
      <c r="T7" s="105" t="s">
        <v>25</v>
      </c>
      <c r="V7" s="60"/>
    </row>
    <row r="8" spans="1:22" s="13" customFormat="1" ht="18" customHeight="1">
      <c r="A8" s="107"/>
      <c r="B8" s="10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105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107" t="s">
        <v>29</v>
      </c>
      <c r="L10" s="107"/>
      <c r="M10" s="15"/>
      <c r="N10" s="129" t="s">
        <v>65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107" t="s">
        <v>30</v>
      </c>
      <c r="L11" s="107"/>
      <c r="M11" s="15"/>
      <c r="N11" s="129" t="s">
        <v>59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/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</row>
    <row r="15" spans="1:22" s="13" customFormat="1" ht="18" customHeight="1">
      <c r="A15" s="155" t="s">
        <v>21</v>
      </c>
      <c r="B15" s="155"/>
      <c r="C15" s="155"/>
      <c r="D15" s="155"/>
      <c r="E15" s="103" t="s">
        <v>20</v>
      </c>
      <c r="F15" s="148" t="s">
        <v>79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103" t="s">
        <v>20</v>
      </c>
      <c r="F16" s="105" t="s">
        <v>32</v>
      </c>
      <c r="G16" s="26">
        <v>6</v>
      </c>
      <c r="H16" s="105" t="s">
        <v>23</v>
      </c>
      <c r="I16" s="26">
        <v>4</v>
      </c>
      <c r="J16" s="105" t="s">
        <v>24</v>
      </c>
      <c r="K16" s="26">
        <v>1</v>
      </c>
      <c r="L16" s="105" t="s">
        <v>25</v>
      </c>
      <c r="M16" s="105" t="s">
        <v>26</v>
      </c>
      <c r="N16" s="105" t="s">
        <v>32</v>
      </c>
      <c r="O16" s="26">
        <v>7</v>
      </c>
      <c r="P16" s="105" t="s">
        <v>23</v>
      </c>
      <c r="Q16" s="26">
        <v>3</v>
      </c>
      <c r="R16" s="105" t="s">
        <v>24</v>
      </c>
      <c r="S16" s="26">
        <v>14</v>
      </c>
      <c r="T16" s="105" t="s">
        <v>25</v>
      </c>
    </row>
    <row r="17" spans="1:22" ht="18" customHeight="1">
      <c r="B17" s="109"/>
      <c r="C17" s="109"/>
      <c r="D17" s="109"/>
      <c r="E17" s="109"/>
      <c r="F17" s="109"/>
      <c r="G17" s="109"/>
      <c r="H17" s="110"/>
      <c r="I17" s="110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</row>
    <row r="18" spans="1:22" ht="18" customHeight="1">
      <c r="A18" s="34" t="s">
        <v>32</v>
      </c>
      <c r="B18" s="111">
        <f>YEAR(V20)-2018</f>
        <v>6</v>
      </c>
      <c r="C18" s="1" t="s">
        <v>23</v>
      </c>
      <c r="D18" s="1">
        <f>MONTH(V20)</f>
        <v>8</v>
      </c>
      <c r="E18" s="1" t="s">
        <v>24</v>
      </c>
      <c r="F18" s="112"/>
      <c r="G18" s="109"/>
      <c r="H18" s="110"/>
      <c r="I18" s="110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45505</v>
      </c>
      <c r="B20" s="55">
        <f>V20</f>
        <v>45505</v>
      </c>
      <c r="C20" s="130" t="s">
        <v>80</v>
      </c>
      <c r="D20" s="130"/>
      <c r="E20" s="130"/>
      <c r="F20" s="130" t="s">
        <v>82</v>
      </c>
      <c r="G20" s="130"/>
      <c r="H20" s="130"/>
      <c r="I20" s="130"/>
      <c r="J20" s="130"/>
      <c r="K20" s="130"/>
      <c r="L20" s="131"/>
      <c r="M20" s="132"/>
      <c r="N20" s="132"/>
      <c r="O20" s="132"/>
      <c r="P20" s="132"/>
      <c r="Q20" s="132"/>
      <c r="R20" s="132"/>
      <c r="S20" s="132"/>
      <c r="T20" s="133"/>
      <c r="V20" s="61">
        <v>45505</v>
      </c>
    </row>
    <row r="21" spans="1:22" ht="18" customHeight="1">
      <c r="A21" s="83">
        <f>A20+1</f>
        <v>45506</v>
      </c>
      <c r="B21" s="55">
        <f>B20+1</f>
        <v>45506</v>
      </c>
      <c r="C21" s="130" t="s">
        <v>80</v>
      </c>
      <c r="D21" s="130"/>
      <c r="E21" s="130"/>
      <c r="F21" s="130" t="s">
        <v>82</v>
      </c>
      <c r="G21" s="130"/>
      <c r="H21" s="130"/>
      <c r="I21" s="130"/>
      <c r="J21" s="130"/>
      <c r="K21" s="130"/>
      <c r="L21" s="131"/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45507</v>
      </c>
      <c r="B22" s="55">
        <f t="shared" si="0"/>
        <v>45507</v>
      </c>
      <c r="C22" s="130" t="s">
        <v>80</v>
      </c>
      <c r="D22" s="130"/>
      <c r="E22" s="130"/>
      <c r="F22" s="130" t="s">
        <v>82</v>
      </c>
      <c r="G22" s="130"/>
      <c r="H22" s="130"/>
      <c r="I22" s="130"/>
      <c r="J22" s="130"/>
      <c r="K22" s="130"/>
      <c r="L22" s="131"/>
      <c r="M22" s="132"/>
      <c r="N22" s="132"/>
      <c r="O22" s="132"/>
      <c r="P22" s="132"/>
      <c r="Q22" s="132"/>
      <c r="R22" s="132"/>
      <c r="S22" s="132"/>
      <c r="T22" s="133"/>
    </row>
    <row r="23" spans="1:22" ht="18" customHeight="1">
      <c r="A23" s="83">
        <f t="shared" si="0"/>
        <v>45508</v>
      </c>
      <c r="B23" s="55">
        <f t="shared" si="0"/>
        <v>45508</v>
      </c>
      <c r="C23" s="130" t="s">
        <v>80</v>
      </c>
      <c r="D23" s="130"/>
      <c r="E23" s="130"/>
      <c r="F23" s="130" t="s">
        <v>82</v>
      </c>
      <c r="G23" s="130"/>
      <c r="H23" s="130"/>
      <c r="I23" s="140"/>
      <c r="J23" s="141"/>
      <c r="K23" s="142"/>
      <c r="L23" s="131"/>
      <c r="M23" s="132"/>
      <c r="N23" s="132"/>
      <c r="O23" s="132"/>
      <c r="P23" s="132"/>
      <c r="Q23" s="132"/>
      <c r="R23" s="132"/>
      <c r="S23" s="132"/>
      <c r="T23" s="133"/>
      <c r="V23" s="54"/>
    </row>
    <row r="24" spans="1:22" ht="18" customHeight="1">
      <c r="A24" s="83">
        <f t="shared" si="0"/>
        <v>45509</v>
      </c>
      <c r="B24" s="55">
        <f t="shared" si="0"/>
        <v>45509</v>
      </c>
      <c r="C24" s="130" t="s">
        <v>80</v>
      </c>
      <c r="D24" s="130"/>
      <c r="E24" s="130"/>
      <c r="F24" s="130" t="s">
        <v>82</v>
      </c>
      <c r="G24" s="130"/>
      <c r="H24" s="130"/>
      <c r="I24" s="130"/>
      <c r="J24" s="130"/>
      <c r="K24" s="130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45510</v>
      </c>
      <c r="B25" s="55">
        <f t="shared" si="0"/>
        <v>45510</v>
      </c>
      <c r="C25" s="130"/>
      <c r="D25" s="130"/>
      <c r="E25" s="130"/>
      <c r="F25" s="130"/>
      <c r="G25" s="130"/>
      <c r="H25" s="130"/>
      <c r="I25" s="140"/>
      <c r="J25" s="141"/>
      <c r="K25" s="142"/>
      <c r="L25" s="131" t="s">
        <v>81</v>
      </c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45511</v>
      </c>
      <c r="B26" s="55">
        <f t="shared" si="0"/>
        <v>45511</v>
      </c>
      <c r="C26" s="140"/>
      <c r="D26" s="141"/>
      <c r="E26" s="142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45512</v>
      </c>
      <c r="B27" s="55">
        <f t="shared" si="0"/>
        <v>45512</v>
      </c>
      <c r="C27" s="140"/>
      <c r="D27" s="141"/>
      <c r="E27" s="142"/>
      <c r="F27" s="130"/>
      <c r="G27" s="130"/>
      <c r="H27" s="130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45513</v>
      </c>
      <c r="B28" s="55">
        <f t="shared" si="0"/>
        <v>45513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45514</v>
      </c>
      <c r="B29" s="55">
        <f t="shared" si="0"/>
        <v>45514</v>
      </c>
      <c r="C29" s="140"/>
      <c r="D29" s="141"/>
      <c r="E29" s="142"/>
      <c r="F29" s="130" t="s">
        <v>80</v>
      </c>
      <c r="G29" s="130"/>
      <c r="H29" s="130"/>
      <c r="I29" s="130" t="s">
        <v>80</v>
      </c>
      <c r="J29" s="130"/>
      <c r="K29" s="130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45515</v>
      </c>
      <c r="B30" s="55">
        <f t="shared" si="0"/>
        <v>45515</v>
      </c>
      <c r="C30" s="130"/>
      <c r="D30" s="130"/>
      <c r="E30" s="130"/>
      <c r="F30" s="130" t="s">
        <v>80</v>
      </c>
      <c r="G30" s="130"/>
      <c r="H30" s="130"/>
      <c r="I30" s="130" t="s">
        <v>80</v>
      </c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45516</v>
      </c>
      <c r="B31" s="55">
        <f t="shared" si="0"/>
        <v>45516</v>
      </c>
      <c r="C31" s="130" t="s">
        <v>80</v>
      </c>
      <c r="D31" s="130"/>
      <c r="E31" s="130"/>
      <c r="F31" s="130" t="s">
        <v>80</v>
      </c>
      <c r="G31" s="130"/>
      <c r="H31" s="130"/>
      <c r="I31" s="130" t="s">
        <v>80</v>
      </c>
      <c r="J31" s="130"/>
      <c r="K31" s="130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45517</v>
      </c>
      <c r="B32" s="55">
        <f t="shared" si="0"/>
        <v>45517</v>
      </c>
      <c r="C32" s="130" t="s">
        <v>80</v>
      </c>
      <c r="D32" s="130"/>
      <c r="E32" s="130"/>
      <c r="F32" s="130" t="s">
        <v>80</v>
      </c>
      <c r="G32" s="130"/>
      <c r="H32" s="130"/>
      <c r="I32" s="130" t="s">
        <v>80</v>
      </c>
      <c r="J32" s="130"/>
      <c r="K32" s="130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45518</v>
      </c>
      <c r="B33" s="55">
        <f t="shared" si="0"/>
        <v>45518</v>
      </c>
      <c r="C33" s="130" t="s">
        <v>80</v>
      </c>
      <c r="D33" s="130"/>
      <c r="E33" s="130"/>
      <c r="F33" s="130" t="s">
        <v>80</v>
      </c>
      <c r="G33" s="130"/>
      <c r="H33" s="130"/>
      <c r="I33" s="130" t="s">
        <v>80</v>
      </c>
      <c r="J33" s="130"/>
      <c r="K33" s="130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45519</v>
      </c>
      <c r="B34" s="55">
        <f t="shared" si="0"/>
        <v>45519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45520</v>
      </c>
      <c r="B35" s="55">
        <f t="shared" si="0"/>
        <v>45520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45521</v>
      </c>
      <c r="B36" s="55">
        <f t="shared" si="0"/>
        <v>45521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45522</v>
      </c>
      <c r="B37" s="55">
        <f t="shared" si="0"/>
        <v>45522</v>
      </c>
      <c r="C37" s="130"/>
      <c r="D37" s="130"/>
      <c r="E37" s="130"/>
      <c r="F37" s="140" t="s">
        <v>80</v>
      </c>
      <c r="G37" s="141"/>
      <c r="H37" s="142"/>
      <c r="I37" s="140"/>
      <c r="J37" s="141"/>
      <c r="K37" s="142"/>
      <c r="L37" s="131" t="s">
        <v>84</v>
      </c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45523</v>
      </c>
      <c r="B38" s="55">
        <f t="shared" si="1"/>
        <v>45523</v>
      </c>
      <c r="C38" s="130"/>
      <c r="D38" s="130"/>
      <c r="E38" s="130"/>
      <c r="F38" s="140" t="s">
        <v>80</v>
      </c>
      <c r="G38" s="141"/>
      <c r="H38" s="142"/>
      <c r="I38" s="140" t="s">
        <v>80</v>
      </c>
      <c r="J38" s="141"/>
      <c r="K38" s="142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45524</v>
      </c>
      <c r="B39" s="55">
        <f t="shared" si="1"/>
        <v>45524</v>
      </c>
      <c r="C39" s="130"/>
      <c r="D39" s="130"/>
      <c r="E39" s="130"/>
      <c r="F39" s="140"/>
      <c r="G39" s="141"/>
      <c r="H39" s="142"/>
      <c r="I39" s="140" t="s">
        <v>80</v>
      </c>
      <c r="J39" s="141"/>
      <c r="K39" s="142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45525</v>
      </c>
      <c r="B40" s="55">
        <f t="shared" si="1"/>
        <v>45525</v>
      </c>
      <c r="C40" s="130"/>
      <c r="D40" s="130"/>
      <c r="E40" s="130"/>
      <c r="F40" s="140"/>
      <c r="G40" s="141"/>
      <c r="H40" s="142"/>
      <c r="I40" s="140"/>
      <c r="J40" s="141"/>
      <c r="K40" s="142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45526</v>
      </c>
      <c r="B41" s="55">
        <f t="shared" si="1"/>
        <v>45526</v>
      </c>
      <c r="C41" s="130"/>
      <c r="D41" s="130"/>
      <c r="E41" s="130"/>
      <c r="F41" s="140"/>
      <c r="G41" s="141"/>
      <c r="H41" s="142"/>
      <c r="I41" s="140"/>
      <c r="J41" s="141"/>
      <c r="K41" s="142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45527</v>
      </c>
      <c r="B42" s="55">
        <f t="shared" si="1"/>
        <v>45527</v>
      </c>
      <c r="C42" s="130"/>
      <c r="D42" s="130"/>
      <c r="E42" s="130"/>
      <c r="F42" s="140"/>
      <c r="G42" s="141"/>
      <c r="H42" s="142"/>
      <c r="I42" s="140"/>
      <c r="J42" s="141"/>
      <c r="K42" s="142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45528</v>
      </c>
      <c r="B43" s="55">
        <f t="shared" si="1"/>
        <v>45528</v>
      </c>
      <c r="C43" s="130"/>
      <c r="D43" s="130"/>
      <c r="E43" s="130"/>
      <c r="F43" s="140"/>
      <c r="G43" s="141"/>
      <c r="H43" s="142"/>
      <c r="I43" s="140"/>
      <c r="J43" s="141"/>
      <c r="K43" s="142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45529</v>
      </c>
      <c r="B44" s="55">
        <f t="shared" si="1"/>
        <v>45529</v>
      </c>
      <c r="C44" s="130"/>
      <c r="D44" s="130"/>
      <c r="E44" s="130"/>
      <c r="F44" s="140" t="s">
        <v>80</v>
      </c>
      <c r="G44" s="141"/>
      <c r="H44" s="142"/>
      <c r="I44" s="140"/>
      <c r="J44" s="141"/>
      <c r="K44" s="142"/>
      <c r="L44" s="131" t="s">
        <v>85</v>
      </c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45530</v>
      </c>
      <c r="B45" s="55">
        <f t="shared" si="1"/>
        <v>45530</v>
      </c>
      <c r="C45" s="130"/>
      <c r="D45" s="130"/>
      <c r="E45" s="130"/>
      <c r="F45" s="140" t="s">
        <v>80</v>
      </c>
      <c r="G45" s="141"/>
      <c r="H45" s="142"/>
      <c r="I45" s="140" t="s">
        <v>80</v>
      </c>
      <c r="J45" s="141"/>
      <c r="K45" s="142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45531</v>
      </c>
      <c r="B46" s="55">
        <f t="shared" si="1"/>
        <v>45531</v>
      </c>
      <c r="C46" s="130"/>
      <c r="D46" s="130"/>
      <c r="E46" s="130"/>
      <c r="F46" s="140"/>
      <c r="G46" s="141"/>
      <c r="H46" s="142"/>
      <c r="I46" s="140" t="s">
        <v>80</v>
      </c>
      <c r="J46" s="141"/>
      <c r="K46" s="142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45532</v>
      </c>
      <c r="B47" s="55">
        <f t="shared" si="1"/>
        <v>45532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>
        <f t="shared" ref="A48:B50" si="2">IF(A47="","",IF(DAY(A47+1)=1,"",A47+1))</f>
        <v>45533</v>
      </c>
      <c r="B48" s="55">
        <f t="shared" si="2"/>
        <v>45533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>
        <f t="shared" si="2"/>
        <v>45534</v>
      </c>
      <c r="B49" s="55">
        <f t="shared" si="2"/>
        <v>45534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75"/>
    </row>
    <row r="50" spans="1:23" ht="18" customHeight="1" thickBot="1">
      <c r="A50" s="84">
        <f t="shared" si="2"/>
        <v>45535</v>
      </c>
      <c r="B50" s="56">
        <f t="shared" si="2"/>
        <v>45535</v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101">
        <f>COUNT(B20:B50)</f>
        <v>31</v>
      </c>
      <c r="C51" s="137">
        <f>COUNTIF(C20:E50,"〇")</f>
        <v>8</v>
      </c>
      <c r="D51" s="137"/>
      <c r="E51" s="137"/>
      <c r="F51" s="139">
        <f>COUNTIF(F20:H50,"〇")-COUNTIFS(F20:H50,"〇",C20:E50,"〇")</f>
        <v>6</v>
      </c>
      <c r="G51" s="139"/>
      <c r="H51" s="139"/>
      <c r="I51" s="139">
        <f>COUNTIF(I20:K50,"〇")-COUNTIFS(I20:K50,"〇",C20:E50,"〇")</f>
        <v>6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102">
        <f>B51</f>
        <v>31</v>
      </c>
      <c r="C52" s="138">
        <f>C51</f>
        <v>8</v>
      </c>
      <c r="D52" s="138"/>
      <c r="E52" s="138"/>
      <c r="F52" s="138">
        <f>F51</f>
        <v>6</v>
      </c>
      <c r="G52" s="138"/>
      <c r="H52" s="138"/>
      <c r="I52" s="138">
        <f>I51</f>
        <v>6</v>
      </c>
      <c r="J52" s="138"/>
      <c r="K52" s="138"/>
      <c r="L52" s="122" t="s">
        <v>56</v>
      </c>
      <c r="M52" s="123"/>
      <c r="N52" s="123"/>
      <c r="O52" s="123"/>
      <c r="P52" s="123"/>
      <c r="Q52" s="185">
        <f>ROUNDDOWN(I52/(B52-C52)*100,1)</f>
        <v>26</v>
      </c>
      <c r="R52" s="185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84" t="s">
        <v>14</v>
      </c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</row>
    <row r="55" spans="1:23" ht="13.5" customHeight="1">
      <c r="A55" s="184"/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13"/>
      <c r="V56" s="113"/>
      <c r="W56" s="113"/>
    </row>
  </sheetData>
  <mergeCells count="149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</mergeCells>
  <phoneticPr fontId="2"/>
  <conditionalFormatting sqref="F15:T15">
    <cfRule type="containsBlanks" dxfId="12" priority="3">
      <formula>LEN(TRIM(F15))=0</formula>
    </cfRule>
  </conditionalFormatting>
  <conditionalFormatting sqref="G16 I16 K16 O16 Q16 S16">
    <cfRule type="containsBlanks" dxfId="11" priority="2">
      <formula>LEN(TRIM(G16))=0</formula>
    </cfRule>
  </conditionalFormatting>
  <conditionalFormatting sqref="N10:T10 N11:S11 O7 Q7 S7">
    <cfRule type="containsBlanks" dxfId="10" priority="1">
      <formula>LEN(TRIM(N7))=0</formula>
    </cfRule>
  </conditionalFormatting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8097-1296-4A27-8786-C9C0E2C69D42}">
  <sheetPr>
    <tabColor rgb="FFFFFF00"/>
  </sheetPr>
  <dimension ref="A1:W56"/>
  <sheetViews>
    <sheetView view="pageBreakPreview" topLeftCell="A23" zoomScale="90" zoomScaleNormal="100" zoomScaleSheetLayoutView="90" workbookViewId="0">
      <selection activeCell="L51" sqref="L51:T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>
        <v>6</v>
      </c>
      <c r="P7" s="29" t="s">
        <v>23</v>
      </c>
      <c r="Q7" s="87">
        <v>12</v>
      </c>
      <c r="R7" s="29" t="s">
        <v>24</v>
      </c>
      <c r="S7" s="87">
        <v>25</v>
      </c>
      <c r="T7" s="29" t="s">
        <v>25</v>
      </c>
      <c r="V7" s="60"/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">
        <v>65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">
        <v>59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/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103" t="s">
        <v>20</v>
      </c>
      <c r="F15" s="148" t="s">
        <v>79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103" t="s">
        <v>20</v>
      </c>
      <c r="F16" s="29" t="s">
        <v>32</v>
      </c>
      <c r="G16" s="26">
        <v>6</v>
      </c>
      <c r="H16" s="29" t="s">
        <v>23</v>
      </c>
      <c r="I16" s="26">
        <v>7</v>
      </c>
      <c r="J16" s="29" t="s">
        <v>24</v>
      </c>
      <c r="K16" s="26">
        <v>1</v>
      </c>
      <c r="L16" s="29" t="s">
        <v>25</v>
      </c>
      <c r="M16" s="29" t="s">
        <v>26</v>
      </c>
      <c r="N16" s="29" t="s">
        <v>32</v>
      </c>
      <c r="O16" s="26">
        <v>7</v>
      </c>
      <c r="P16" s="29" t="s">
        <v>23</v>
      </c>
      <c r="Q16" s="26">
        <v>3</v>
      </c>
      <c r="R16" s="29" t="s">
        <v>24</v>
      </c>
      <c r="S16" s="26">
        <v>14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v>7</v>
      </c>
      <c r="C18" s="7" t="s">
        <v>23</v>
      </c>
      <c r="D18" s="7">
        <v>1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45658</v>
      </c>
      <c r="B20" s="55">
        <f>V20</f>
        <v>45658</v>
      </c>
      <c r="C20" s="140" t="s">
        <v>80</v>
      </c>
      <c r="D20" s="141"/>
      <c r="E20" s="142"/>
      <c r="F20" s="186" t="s">
        <v>80</v>
      </c>
      <c r="G20" s="187"/>
      <c r="H20" s="188"/>
      <c r="I20" s="140"/>
      <c r="J20" s="141"/>
      <c r="K20" s="142"/>
      <c r="L20" s="131" t="s">
        <v>88</v>
      </c>
      <c r="M20" s="132"/>
      <c r="N20" s="132"/>
      <c r="O20" s="132"/>
      <c r="P20" s="132"/>
      <c r="Q20" s="132"/>
      <c r="R20" s="132"/>
      <c r="S20" s="132"/>
      <c r="T20" s="133"/>
      <c r="V20" s="61">
        <v>45658</v>
      </c>
    </row>
    <row r="21" spans="1:22" ht="18" customHeight="1">
      <c r="A21" s="83">
        <f>A20+1</f>
        <v>45659</v>
      </c>
      <c r="B21" s="55">
        <f>B20+1</f>
        <v>45659</v>
      </c>
      <c r="C21" s="140" t="s">
        <v>80</v>
      </c>
      <c r="D21" s="141"/>
      <c r="E21" s="142"/>
      <c r="F21" s="186" t="s">
        <v>80</v>
      </c>
      <c r="G21" s="187"/>
      <c r="H21" s="188"/>
      <c r="I21" s="140"/>
      <c r="J21" s="141"/>
      <c r="K21" s="142"/>
      <c r="L21" s="131" t="s">
        <v>88</v>
      </c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45660</v>
      </c>
      <c r="B22" s="55">
        <f t="shared" si="0"/>
        <v>45660</v>
      </c>
      <c r="C22" s="140" t="s">
        <v>80</v>
      </c>
      <c r="D22" s="141"/>
      <c r="E22" s="142"/>
      <c r="F22" s="186" t="s">
        <v>80</v>
      </c>
      <c r="G22" s="187"/>
      <c r="H22" s="188"/>
      <c r="I22" s="140"/>
      <c r="J22" s="141"/>
      <c r="K22" s="142"/>
      <c r="L22" s="131" t="s">
        <v>88</v>
      </c>
      <c r="M22" s="132"/>
      <c r="N22" s="132"/>
      <c r="O22" s="132"/>
      <c r="P22" s="132"/>
      <c r="Q22" s="132"/>
      <c r="R22" s="132"/>
      <c r="S22" s="132"/>
      <c r="T22" s="133"/>
    </row>
    <row r="23" spans="1:22" ht="18" customHeight="1">
      <c r="A23" s="83">
        <f t="shared" si="0"/>
        <v>45661</v>
      </c>
      <c r="B23" s="55">
        <f t="shared" si="0"/>
        <v>45661</v>
      </c>
      <c r="C23" s="130"/>
      <c r="D23" s="130"/>
      <c r="E23" s="130"/>
      <c r="F23" s="140" t="s">
        <v>80</v>
      </c>
      <c r="G23" s="141"/>
      <c r="H23" s="142"/>
      <c r="I23" s="140"/>
      <c r="J23" s="141"/>
      <c r="K23" s="142"/>
      <c r="L23" s="131"/>
      <c r="M23" s="132"/>
      <c r="N23" s="132"/>
      <c r="O23" s="132"/>
      <c r="P23" s="132"/>
      <c r="Q23" s="132"/>
      <c r="R23" s="132"/>
      <c r="S23" s="132"/>
      <c r="T23" s="133"/>
      <c r="V23" s="54"/>
    </row>
    <row r="24" spans="1:22" ht="18" customHeight="1">
      <c r="A24" s="83">
        <f t="shared" si="0"/>
        <v>45662</v>
      </c>
      <c r="B24" s="55">
        <f t="shared" si="0"/>
        <v>45662</v>
      </c>
      <c r="C24" s="130"/>
      <c r="D24" s="130"/>
      <c r="E24" s="130"/>
      <c r="F24" s="140" t="s">
        <v>80</v>
      </c>
      <c r="G24" s="141"/>
      <c r="H24" s="142"/>
      <c r="I24" s="140"/>
      <c r="J24" s="141"/>
      <c r="K24" s="142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45663</v>
      </c>
      <c r="B25" s="55">
        <f t="shared" si="0"/>
        <v>45663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1"/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45664</v>
      </c>
      <c r="B26" s="55">
        <f t="shared" si="0"/>
        <v>45664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45665</v>
      </c>
      <c r="B27" s="55">
        <f t="shared" si="0"/>
        <v>45665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45666</v>
      </c>
      <c r="B28" s="55">
        <f t="shared" si="0"/>
        <v>45666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45667</v>
      </c>
      <c r="B29" s="55">
        <f t="shared" si="0"/>
        <v>45667</v>
      </c>
      <c r="C29" s="140"/>
      <c r="D29" s="141"/>
      <c r="E29" s="142"/>
      <c r="F29" s="140"/>
      <c r="G29" s="141"/>
      <c r="H29" s="142"/>
      <c r="I29" s="140"/>
      <c r="J29" s="141"/>
      <c r="K29" s="142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45668</v>
      </c>
      <c r="B30" s="55">
        <f t="shared" si="0"/>
        <v>45668</v>
      </c>
      <c r="C30" s="130"/>
      <c r="D30" s="130"/>
      <c r="E30" s="130"/>
      <c r="F30" s="140" t="s">
        <v>80</v>
      </c>
      <c r="G30" s="141"/>
      <c r="H30" s="142"/>
      <c r="I30" s="140"/>
      <c r="J30" s="141"/>
      <c r="K30" s="142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45669</v>
      </c>
      <c r="B31" s="55">
        <f t="shared" si="0"/>
        <v>45669</v>
      </c>
      <c r="C31" s="130"/>
      <c r="D31" s="130"/>
      <c r="E31" s="130"/>
      <c r="F31" s="140" t="s">
        <v>80</v>
      </c>
      <c r="G31" s="141"/>
      <c r="H31" s="142"/>
      <c r="I31" s="140"/>
      <c r="J31" s="141"/>
      <c r="K31" s="142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45670</v>
      </c>
      <c r="B32" s="55">
        <f t="shared" si="0"/>
        <v>45670</v>
      </c>
      <c r="C32" s="140"/>
      <c r="D32" s="141"/>
      <c r="E32" s="142"/>
      <c r="F32" s="140"/>
      <c r="G32" s="141"/>
      <c r="H32" s="142"/>
      <c r="I32" s="140"/>
      <c r="J32" s="141"/>
      <c r="K32" s="142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45671</v>
      </c>
      <c r="B33" s="55">
        <f t="shared" si="0"/>
        <v>45671</v>
      </c>
      <c r="C33" s="140"/>
      <c r="D33" s="141"/>
      <c r="E33" s="142"/>
      <c r="F33" s="140"/>
      <c r="G33" s="141"/>
      <c r="H33" s="142"/>
      <c r="I33" s="140"/>
      <c r="J33" s="141"/>
      <c r="K33" s="142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45672</v>
      </c>
      <c r="B34" s="55">
        <f t="shared" si="0"/>
        <v>45672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45673</v>
      </c>
      <c r="B35" s="55">
        <f t="shared" si="0"/>
        <v>45673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45674</v>
      </c>
      <c r="B36" s="55">
        <f t="shared" si="0"/>
        <v>45674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45675</v>
      </c>
      <c r="B37" s="55">
        <f t="shared" si="0"/>
        <v>45675</v>
      </c>
      <c r="C37" s="130"/>
      <c r="D37" s="130"/>
      <c r="E37" s="130"/>
      <c r="F37" s="140" t="s">
        <v>80</v>
      </c>
      <c r="G37" s="141"/>
      <c r="H37" s="142"/>
      <c r="I37" s="140"/>
      <c r="J37" s="141"/>
      <c r="K37" s="142"/>
      <c r="L37" s="131"/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45676</v>
      </c>
      <c r="B38" s="55">
        <f t="shared" si="1"/>
        <v>45676</v>
      </c>
      <c r="C38" s="130"/>
      <c r="D38" s="130"/>
      <c r="E38" s="130"/>
      <c r="F38" s="140" t="s">
        <v>80</v>
      </c>
      <c r="G38" s="141"/>
      <c r="H38" s="142"/>
      <c r="I38" s="140"/>
      <c r="J38" s="141"/>
      <c r="K38" s="142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45677</v>
      </c>
      <c r="B39" s="55">
        <f t="shared" si="1"/>
        <v>45677</v>
      </c>
      <c r="C39" s="130"/>
      <c r="D39" s="130"/>
      <c r="E39" s="130"/>
      <c r="F39" s="140"/>
      <c r="G39" s="141"/>
      <c r="H39" s="142"/>
      <c r="I39" s="140"/>
      <c r="J39" s="141"/>
      <c r="K39" s="142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45678</v>
      </c>
      <c r="B40" s="55">
        <f t="shared" si="1"/>
        <v>45678</v>
      </c>
      <c r="C40" s="130"/>
      <c r="D40" s="130"/>
      <c r="E40" s="130"/>
      <c r="F40" s="140"/>
      <c r="G40" s="141"/>
      <c r="H40" s="142"/>
      <c r="I40" s="140"/>
      <c r="J40" s="141"/>
      <c r="K40" s="142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45679</v>
      </c>
      <c r="B41" s="55">
        <f t="shared" si="1"/>
        <v>45679</v>
      </c>
      <c r="C41" s="130"/>
      <c r="D41" s="130"/>
      <c r="E41" s="130"/>
      <c r="F41" s="140"/>
      <c r="G41" s="141"/>
      <c r="H41" s="142"/>
      <c r="I41" s="140"/>
      <c r="J41" s="141"/>
      <c r="K41" s="142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45680</v>
      </c>
      <c r="B42" s="55">
        <f t="shared" si="1"/>
        <v>45680</v>
      </c>
      <c r="C42" s="130"/>
      <c r="D42" s="130"/>
      <c r="E42" s="130"/>
      <c r="F42" s="140"/>
      <c r="G42" s="141"/>
      <c r="H42" s="142"/>
      <c r="I42" s="140"/>
      <c r="J42" s="141"/>
      <c r="K42" s="142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45681</v>
      </c>
      <c r="B43" s="55">
        <f t="shared" si="1"/>
        <v>45681</v>
      </c>
      <c r="C43" s="130"/>
      <c r="D43" s="130"/>
      <c r="E43" s="130"/>
      <c r="F43" s="140"/>
      <c r="G43" s="141"/>
      <c r="H43" s="142"/>
      <c r="I43" s="140"/>
      <c r="J43" s="141"/>
      <c r="K43" s="142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45682</v>
      </c>
      <c r="B44" s="55">
        <f t="shared" si="1"/>
        <v>45682</v>
      </c>
      <c r="C44" s="130"/>
      <c r="D44" s="130"/>
      <c r="E44" s="130"/>
      <c r="F44" s="140" t="s">
        <v>80</v>
      </c>
      <c r="G44" s="141"/>
      <c r="H44" s="142"/>
      <c r="I44" s="140"/>
      <c r="J44" s="141"/>
      <c r="K44" s="142"/>
      <c r="L44" s="131"/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45683</v>
      </c>
      <c r="B45" s="55">
        <f t="shared" si="1"/>
        <v>45683</v>
      </c>
      <c r="C45" s="130"/>
      <c r="D45" s="130"/>
      <c r="E45" s="130"/>
      <c r="F45" s="140" t="s">
        <v>80</v>
      </c>
      <c r="G45" s="141"/>
      <c r="H45" s="142"/>
      <c r="I45" s="140"/>
      <c r="J45" s="141"/>
      <c r="K45" s="142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45684</v>
      </c>
      <c r="B46" s="55">
        <f t="shared" si="1"/>
        <v>45684</v>
      </c>
      <c r="C46" s="130"/>
      <c r="D46" s="130"/>
      <c r="E46" s="130"/>
      <c r="F46" s="140"/>
      <c r="G46" s="141"/>
      <c r="H46" s="142"/>
      <c r="I46" s="140"/>
      <c r="J46" s="141"/>
      <c r="K46" s="142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45685</v>
      </c>
      <c r="B47" s="55">
        <f t="shared" si="1"/>
        <v>45685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>
        <f t="shared" ref="A48:B50" si="2">IF(A47="","",IF(DAY(A47+1)=1,"",A47+1))</f>
        <v>45686</v>
      </c>
      <c r="B48" s="55">
        <f t="shared" si="2"/>
        <v>45686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>
        <f t="shared" si="2"/>
        <v>45687</v>
      </c>
      <c r="B49" s="55">
        <f t="shared" si="2"/>
        <v>45687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75"/>
    </row>
    <row r="50" spans="1:23" ht="18" customHeight="1" thickBot="1">
      <c r="A50" s="84">
        <f t="shared" si="2"/>
        <v>45688</v>
      </c>
      <c r="B50" s="56">
        <f t="shared" si="2"/>
        <v>45688</v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101">
        <f>COUNT(B20:B50)</f>
        <v>31</v>
      </c>
      <c r="C51" s="137">
        <f>COUNTIF(C20:E50,"〇")</f>
        <v>3</v>
      </c>
      <c r="D51" s="137"/>
      <c r="E51" s="137"/>
      <c r="F51" s="156">
        <f>COUNTIF(F20:H50,"〇")-COUNTIFS(F20:H50,"〇",C20:E50,"〇")</f>
        <v>8</v>
      </c>
      <c r="G51" s="156"/>
      <c r="H51" s="156"/>
      <c r="I51" s="139">
        <f>COUNTIF(I20:K50,"〇")-COUNTIFS(I20:K50,"〇",C20:E50,"〇")</f>
        <v>0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102">
        <f>B51</f>
        <v>31</v>
      </c>
      <c r="C52" s="138">
        <f>C51</f>
        <v>3</v>
      </c>
      <c r="D52" s="138"/>
      <c r="E52" s="138"/>
      <c r="F52" s="138">
        <f>F51</f>
        <v>8</v>
      </c>
      <c r="G52" s="138"/>
      <c r="H52" s="138"/>
      <c r="I52" s="138">
        <f>I51</f>
        <v>0</v>
      </c>
      <c r="J52" s="138"/>
      <c r="K52" s="138"/>
      <c r="L52" s="122" t="s">
        <v>56</v>
      </c>
      <c r="M52" s="123"/>
      <c r="N52" s="123"/>
      <c r="O52" s="123"/>
      <c r="P52" s="123"/>
      <c r="Q52" s="124">
        <f>ROUNDDOWN(I52/(B52-C52)*100,1)</f>
        <v>0</v>
      </c>
      <c r="R52" s="124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mergeCells count="149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</mergeCells>
  <phoneticPr fontId="2"/>
  <conditionalFormatting sqref="F15:T15">
    <cfRule type="containsBlanks" dxfId="9" priority="3">
      <formula>LEN(TRIM(F15))=0</formula>
    </cfRule>
  </conditionalFormatting>
  <conditionalFormatting sqref="G16 I16 K16 O16 Q16 S16">
    <cfRule type="containsBlanks" dxfId="8" priority="2">
      <formula>LEN(TRIM(G16))=0</formula>
    </cfRule>
  </conditionalFormatting>
  <conditionalFormatting sqref="N10:T10 N11:S11 O7 Q7 S7">
    <cfRule type="containsBlanks" dxfId="7" priority="1">
      <formula>LEN(TRIM(N7))=0</formula>
    </cfRule>
  </conditionalFormatting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A4B86C-AFEA-4CAC-A155-0B153A43FFB7}">
          <x14:formula1>
            <xm:f>共通事項入力シート!$C$15:$E$15</xm:f>
          </x14:formula1>
          <xm:sqref>C20:K50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F0E29-96ED-4B99-B135-7D844C4D26F8}">
  <sheetPr>
    <tabColor rgb="FFFFFF00"/>
  </sheetPr>
  <dimension ref="A1:W56"/>
  <sheetViews>
    <sheetView view="pageBreakPreview" topLeftCell="A12" zoomScale="90" zoomScaleNormal="100" zoomScaleSheetLayoutView="90" workbookViewId="0">
      <selection activeCell="L41" sqref="L41:T4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>
        <v>7</v>
      </c>
      <c r="P7" s="29" t="s">
        <v>23</v>
      </c>
      <c r="Q7" s="87">
        <v>2</v>
      </c>
      <c r="R7" s="29" t="s">
        <v>24</v>
      </c>
      <c r="S7" s="87">
        <v>5</v>
      </c>
      <c r="T7" s="29" t="s">
        <v>25</v>
      </c>
      <c r="V7" s="60"/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">
        <v>65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">
        <v>59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/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98" t="s">
        <v>20</v>
      </c>
      <c r="F15" s="148" t="s">
        <v>79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98" t="s">
        <v>20</v>
      </c>
      <c r="F16" s="29" t="s">
        <v>32</v>
      </c>
      <c r="G16" s="26">
        <v>6</v>
      </c>
      <c r="H16" s="29" t="s">
        <v>23</v>
      </c>
      <c r="I16" s="26">
        <v>7</v>
      </c>
      <c r="J16" s="29" t="s">
        <v>24</v>
      </c>
      <c r="K16" s="26">
        <v>1</v>
      </c>
      <c r="L16" s="29" t="s">
        <v>25</v>
      </c>
      <c r="M16" s="29" t="s">
        <v>26</v>
      </c>
      <c r="N16" s="29" t="s">
        <v>32</v>
      </c>
      <c r="O16" s="26">
        <v>7</v>
      </c>
      <c r="P16" s="29" t="s">
        <v>23</v>
      </c>
      <c r="Q16" s="26">
        <v>3</v>
      </c>
      <c r="R16" s="29" t="s">
        <v>24</v>
      </c>
      <c r="S16" s="26">
        <v>14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v>7</v>
      </c>
      <c r="C18" s="7" t="s">
        <v>23</v>
      </c>
      <c r="D18" s="7">
        <v>1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45658</v>
      </c>
      <c r="B20" s="55">
        <f>V20</f>
        <v>45658</v>
      </c>
      <c r="C20" s="140" t="s">
        <v>80</v>
      </c>
      <c r="D20" s="141"/>
      <c r="E20" s="142"/>
      <c r="F20" s="140" t="s">
        <v>80</v>
      </c>
      <c r="G20" s="141"/>
      <c r="H20" s="142"/>
      <c r="I20" s="140" t="s">
        <v>80</v>
      </c>
      <c r="J20" s="141"/>
      <c r="K20" s="142"/>
      <c r="L20" s="131" t="s">
        <v>88</v>
      </c>
      <c r="M20" s="132"/>
      <c r="N20" s="132"/>
      <c r="O20" s="132"/>
      <c r="P20" s="132"/>
      <c r="Q20" s="132"/>
      <c r="R20" s="132"/>
      <c r="S20" s="132"/>
      <c r="T20" s="133"/>
      <c r="V20" s="61">
        <v>45658</v>
      </c>
    </row>
    <row r="21" spans="1:22" ht="18" customHeight="1">
      <c r="A21" s="83">
        <f>A20+1</f>
        <v>45659</v>
      </c>
      <c r="B21" s="55">
        <f>B20+1</f>
        <v>45659</v>
      </c>
      <c r="C21" s="140" t="s">
        <v>80</v>
      </c>
      <c r="D21" s="141"/>
      <c r="E21" s="142"/>
      <c r="F21" s="140" t="s">
        <v>80</v>
      </c>
      <c r="G21" s="141"/>
      <c r="H21" s="142"/>
      <c r="I21" s="140" t="s">
        <v>80</v>
      </c>
      <c r="J21" s="141"/>
      <c r="K21" s="142"/>
      <c r="L21" s="131" t="s">
        <v>88</v>
      </c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45660</v>
      </c>
      <c r="B22" s="55">
        <f t="shared" si="0"/>
        <v>45660</v>
      </c>
      <c r="C22" s="140" t="s">
        <v>80</v>
      </c>
      <c r="D22" s="141"/>
      <c r="E22" s="142"/>
      <c r="F22" s="140" t="s">
        <v>80</v>
      </c>
      <c r="G22" s="141"/>
      <c r="H22" s="142"/>
      <c r="I22" s="140" t="s">
        <v>80</v>
      </c>
      <c r="J22" s="141"/>
      <c r="K22" s="142"/>
      <c r="L22" s="131" t="s">
        <v>88</v>
      </c>
      <c r="M22" s="132"/>
      <c r="N22" s="132"/>
      <c r="O22" s="132"/>
      <c r="P22" s="132"/>
      <c r="Q22" s="132"/>
      <c r="R22" s="132"/>
      <c r="S22" s="132"/>
      <c r="T22" s="133"/>
    </row>
    <row r="23" spans="1:22" ht="18" customHeight="1">
      <c r="A23" s="83">
        <f t="shared" si="0"/>
        <v>45661</v>
      </c>
      <c r="B23" s="55">
        <f t="shared" si="0"/>
        <v>45661</v>
      </c>
      <c r="C23" s="130"/>
      <c r="D23" s="130"/>
      <c r="E23" s="130"/>
      <c r="F23" s="140" t="s">
        <v>80</v>
      </c>
      <c r="G23" s="141"/>
      <c r="H23" s="142"/>
      <c r="I23" s="140" t="s">
        <v>80</v>
      </c>
      <c r="J23" s="141"/>
      <c r="K23" s="142"/>
      <c r="L23" s="131"/>
      <c r="M23" s="132"/>
      <c r="N23" s="132"/>
      <c r="O23" s="132"/>
      <c r="P23" s="132"/>
      <c r="Q23" s="132"/>
      <c r="R23" s="132"/>
      <c r="S23" s="132"/>
      <c r="T23" s="133"/>
      <c r="V23" s="54"/>
    </row>
    <row r="24" spans="1:22" ht="18" customHeight="1">
      <c r="A24" s="83">
        <f t="shared" si="0"/>
        <v>45662</v>
      </c>
      <c r="B24" s="55">
        <f t="shared" si="0"/>
        <v>45662</v>
      </c>
      <c r="C24" s="130"/>
      <c r="D24" s="130"/>
      <c r="E24" s="130"/>
      <c r="F24" s="140" t="s">
        <v>80</v>
      </c>
      <c r="G24" s="141"/>
      <c r="H24" s="142"/>
      <c r="I24" s="140" t="s">
        <v>80</v>
      </c>
      <c r="J24" s="141"/>
      <c r="K24" s="142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45663</v>
      </c>
      <c r="B25" s="55">
        <f t="shared" si="0"/>
        <v>45663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1"/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45664</v>
      </c>
      <c r="B26" s="55">
        <f t="shared" si="0"/>
        <v>45664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45665</v>
      </c>
      <c r="B27" s="55">
        <f t="shared" si="0"/>
        <v>45665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45666</v>
      </c>
      <c r="B28" s="55">
        <f t="shared" si="0"/>
        <v>45666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45667</v>
      </c>
      <c r="B29" s="55">
        <f t="shared" si="0"/>
        <v>45667</v>
      </c>
      <c r="C29" s="140"/>
      <c r="D29" s="141"/>
      <c r="E29" s="142"/>
      <c r="F29" s="140"/>
      <c r="G29" s="141"/>
      <c r="H29" s="142"/>
      <c r="I29" s="140"/>
      <c r="J29" s="141"/>
      <c r="K29" s="142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45668</v>
      </c>
      <c r="B30" s="55">
        <f t="shared" si="0"/>
        <v>45668</v>
      </c>
      <c r="C30" s="130"/>
      <c r="D30" s="130"/>
      <c r="E30" s="130"/>
      <c r="F30" s="140" t="s">
        <v>80</v>
      </c>
      <c r="G30" s="141"/>
      <c r="H30" s="142"/>
      <c r="I30" s="140" t="s">
        <v>80</v>
      </c>
      <c r="J30" s="141"/>
      <c r="K30" s="142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45669</v>
      </c>
      <c r="B31" s="55">
        <f t="shared" si="0"/>
        <v>45669</v>
      </c>
      <c r="C31" s="130"/>
      <c r="D31" s="130"/>
      <c r="E31" s="130"/>
      <c r="F31" s="140" t="s">
        <v>80</v>
      </c>
      <c r="G31" s="141"/>
      <c r="H31" s="142"/>
      <c r="I31" s="140" t="s">
        <v>80</v>
      </c>
      <c r="J31" s="141"/>
      <c r="K31" s="142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45670</v>
      </c>
      <c r="B32" s="55">
        <f t="shared" si="0"/>
        <v>45670</v>
      </c>
      <c r="C32" s="140"/>
      <c r="D32" s="141"/>
      <c r="E32" s="142"/>
      <c r="F32" s="140"/>
      <c r="G32" s="141"/>
      <c r="H32" s="142"/>
      <c r="I32" s="140"/>
      <c r="J32" s="141"/>
      <c r="K32" s="142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45671</v>
      </c>
      <c r="B33" s="55">
        <f t="shared" si="0"/>
        <v>45671</v>
      </c>
      <c r="C33" s="140"/>
      <c r="D33" s="141"/>
      <c r="E33" s="142"/>
      <c r="F33" s="140"/>
      <c r="G33" s="141"/>
      <c r="H33" s="142"/>
      <c r="I33" s="140"/>
      <c r="J33" s="141"/>
      <c r="K33" s="142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45672</v>
      </c>
      <c r="B34" s="55">
        <f t="shared" si="0"/>
        <v>45672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45673</v>
      </c>
      <c r="B35" s="55">
        <f t="shared" si="0"/>
        <v>45673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45674</v>
      </c>
      <c r="B36" s="55">
        <f t="shared" si="0"/>
        <v>45674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45675</v>
      </c>
      <c r="B37" s="55">
        <f t="shared" si="0"/>
        <v>45675</v>
      </c>
      <c r="C37" s="130"/>
      <c r="D37" s="130"/>
      <c r="E37" s="130"/>
      <c r="F37" s="140" t="s">
        <v>80</v>
      </c>
      <c r="G37" s="141"/>
      <c r="H37" s="142"/>
      <c r="I37" s="140"/>
      <c r="J37" s="141"/>
      <c r="K37" s="142"/>
      <c r="L37" s="131" t="s">
        <v>86</v>
      </c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45676</v>
      </c>
      <c r="B38" s="55">
        <f t="shared" si="1"/>
        <v>45676</v>
      </c>
      <c r="C38" s="130"/>
      <c r="D38" s="130"/>
      <c r="E38" s="130"/>
      <c r="F38" s="140" t="s">
        <v>80</v>
      </c>
      <c r="G38" s="141"/>
      <c r="H38" s="142"/>
      <c r="I38" s="140" t="s">
        <v>80</v>
      </c>
      <c r="J38" s="141"/>
      <c r="K38" s="142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45677</v>
      </c>
      <c r="B39" s="55">
        <f t="shared" si="1"/>
        <v>45677</v>
      </c>
      <c r="C39" s="130"/>
      <c r="D39" s="130"/>
      <c r="E39" s="130"/>
      <c r="F39" s="140"/>
      <c r="G39" s="141"/>
      <c r="H39" s="142"/>
      <c r="I39" s="140" t="s">
        <v>80</v>
      </c>
      <c r="J39" s="141"/>
      <c r="K39" s="142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45678</v>
      </c>
      <c r="B40" s="55">
        <f t="shared" si="1"/>
        <v>45678</v>
      </c>
      <c r="C40" s="130"/>
      <c r="D40" s="130"/>
      <c r="E40" s="130"/>
      <c r="F40" s="140"/>
      <c r="G40" s="141"/>
      <c r="H40" s="142"/>
      <c r="I40" s="140"/>
      <c r="J40" s="141"/>
      <c r="K40" s="142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45679</v>
      </c>
      <c r="B41" s="55">
        <f t="shared" si="1"/>
        <v>45679</v>
      </c>
      <c r="C41" s="130"/>
      <c r="D41" s="130"/>
      <c r="E41" s="130"/>
      <c r="F41" s="140"/>
      <c r="G41" s="141"/>
      <c r="H41" s="142"/>
      <c r="I41" s="140"/>
      <c r="J41" s="141"/>
      <c r="K41" s="142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45680</v>
      </c>
      <c r="B42" s="55">
        <f t="shared" si="1"/>
        <v>45680</v>
      </c>
      <c r="C42" s="130"/>
      <c r="D42" s="130"/>
      <c r="E42" s="130"/>
      <c r="F42" s="140"/>
      <c r="G42" s="141"/>
      <c r="H42" s="142"/>
      <c r="I42" s="140"/>
      <c r="J42" s="141"/>
      <c r="K42" s="142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45681</v>
      </c>
      <c r="B43" s="55">
        <f t="shared" si="1"/>
        <v>45681</v>
      </c>
      <c r="C43" s="130"/>
      <c r="D43" s="130"/>
      <c r="E43" s="130"/>
      <c r="F43" s="140"/>
      <c r="G43" s="141"/>
      <c r="H43" s="142"/>
      <c r="I43" s="140"/>
      <c r="J43" s="141"/>
      <c r="K43" s="142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45682</v>
      </c>
      <c r="B44" s="55">
        <f t="shared" si="1"/>
        <v>45682</v>
      </c>
      <c r="C44" s="130"/>
      <c r="D44" s="130"/>
      <c r="E44" s="130"/>
      <c r="F44" s="140" t="s">
        <v>80</v>
      </c>
      <c r="G44" s="141"/>
      <c r="H44" s="142"/>
      <c r="I44" s="140"/>
      <c r="J44" s="141"/>
      <c r="K44" s="142"/>
      <c r="L44" s="131" t="s">
        <v>87</v>
      </c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45683</v>
      </c>
      <c r="B45" s="55">
        <f t="shared" si="1"/>
        <v>45683</v>
      </c>
      <c r="C45" s="130"/>
      <c r="D45" s="130"/>
      <c r="E45" s="130"/>
      <c r="F45" s="140" t="s">
        <v>80</v>
      </c>
      <c r="G45" s="141"/>
      <c r="H45" s="142"/>
      <c r="I45" s="140" t="s">
        <v>80</v>
      </c>
      <c r="J45" s="141"/>
      <c r="K45" s="142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45684</v>
      </c>
      <c r="B46" s="55">
        <f t="shared" si="1"/>
        <v>45684</v>
      </c>
      <c r="C46" s="130"/>
      <c r="D46" s="130"/>
      <c r="E46" s="130"/>
      <c r="F46" s="140"/>
      <c r="G46" s="141"/>
      <c r="H46" s="142"/>
      <c r="I46" s="140" t="s">
        <v>80</v>
      </c>
      <c r="J46" s="141"/>
      <c r="K46" s="142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45685</v>
      </c>
      <c r="B47" s="55">
        <f t="shared" si="1"/>
        <v>45685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>
        <f t="shared" ref="A48:B50" si="2">IF(A47="","",IF(DAY(A47+1)=1,"",A47+1))</f>
        <v>45686</v>
      </c>
      <c r="B48" s="55">
        <f t="shared" si="2"/>
        <v>45686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>
        <f t="shared" si="2"/>
        <v>45687</v>
      </c>
      <c r="B49" s="55">
        <f t="shared" si="2"/>
        <v>45687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75"/>
    </row>
    <row r="50" spans="1:23" ht="18" customHeight="1" thickBot="1">
      <c r="A50" s="84">
        <f t="shared" si="2"/>
        <v>45688</v>
      </c>
      <c r="B50" s="56">
        <f t="shared" si="2"/>
        <v>45688</v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96">
        <f>COUNT(B20:B50)</f>
        <v>31</v>
      </c>
      <c r="C51" s="137">
        <f>COUNTIF(C20:E50,"〇")</f>
        <v>3</v>
      </c>
      <c r="D51" s="137"/>
      <c r="E51" s="137"/>
      <c r="F51" s="156">
        <f>COUNTIF(F20:H50,"〇")-COUNTIFS(F20:H50,"〇",C20:E50,"〇")</f>
        <v>8</v>
      </c>
      <c r="G51" s="156"/>
      <c r="H51" s="156"/>
      <c r="I51" s="139">
        <f>COUNTIF(I20:K50,"〇")-COUNTIFS(I20:K50,"〇",C20:E50,"〇")</f>
        <v>8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97">
        <f>B51</f>
        <v>31</v>
      </c>
      <c r="C52" s="138">
        <f>C51</f>
        <v>3</v>
      </c>
      <c r="D52" s="138"/>
      <c r="E52" s="138"/>
      <c r="F52" s="138">
        <f>F51</f>
        <v>8</v>
      </c>
      <c r="G52" s="138"/>
      <c r="H52" s="138"/>
      <c r="I52" s="138">
        <f>I51</f>
        <v>8</v>
      </c>
      <c r="J52" s="138"/>
      <c r="K52" s="138"/>
      <c r="L52" s="122" t="s">
        <v>56</v>
      </c>
      <c r="M52" s="123"/>
      <c r="N52" s="123"/>
      <c r="O52" s="123"/>
      <c r="P52" s="123"/>
      <c r="Q52" s="124">
        <f>ROUNDDOWN(I52/(B52-C52)*100,1)</f>
        <v>28.5</v>
      </c>
      <c r="R52" s="124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mergeCells count="149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</mergeCells>
  <phoneticPr fontId="2"/>
  <conditionalFormatting sqref="F15:T15">
    <cfRule type="containsBlanks" dxfId="6" priority="3">
      <formula>LEN(TRIM(F15))=0</formula>
    </cfRule>
  </conditionalFormatting>
  <conditionalFormatting sqref="G16 I16 K16 O16 Q16 S16">
    <cfRule type="containsBlanks" dxfId="5" priority="2">
      <formula>LEN(TRIM(G16))=0</formula>
    </cfRule>
  </conditionalFormatting>
  <conditionalFormatting sqref="N10:T10 N11:S11 O7 Q7 S7">
    <cfRule type="containsBlanks" dxfId="4" priority="1">
      <formula>LEN(TRIM(N7))=0</formula>
    </cfRule>
  </conditionalFormatting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DD01A3-0DE6-4C9B-9FA0-BA29DD6E6326}">
          <x14:formula1>
            <xm:f>共通事項入力シート!$C$15:$E$15</xm:f>
          </x14:formula1>
          <xm:sqref>C20:K50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37109-08B8-4232-88DF-B2C37BBE7DED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tr">
        <f>共通事項入力シート!C4</f>
        <v>株式会社○○建設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tr">
        <f>共通事項入力シート!C5</f>
        <v>堺　太郎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62" t="s">
        <v>20</v>
      </c>
      <c r="F15" s="148" t="str">
        <f>共通事項入力シート!C6</f>
        <v>○○小学校改築工事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6</v>
      </c>
      <c r="C18" s="7" t="s">
        <v>23</v>
      </c>
      <c r="D18" s="7">
        <f>MONTH(V20)</f>
        <v>9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45536</v>
      </c>
      <c r="B20" s="55">
        <f>V20</f>
        <v>45536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32"/>
      <c r="N20" s="132"/>
      <c r="O20" s="132"/>
      <c r="P20" s="132"/>
      <c r="Q20" s="132"/>
      <c r="R20" s="132"/>
      <c r="S20" s="132"/>
      <c r="T20" s="133"/>
      <c r="V20" s="61">
        <f>EOMONTH('1'!V20,0)+1</f>
        <v>45536</v>
      </c>
    </row>
    <row r="21" spans="1:22" ht="18" customHeight="1">
      <c r="A21" s="83">
        <f>A20+1</f>
        <v>45537</v>
      </c>
      <c r="B21" s="55">
        <f>B20+1</f>
        <v>45537</v>
      </c>
      <c r="C21" s="140"/>
      <c r="D21" s="141"/>
      <c r="E21" s="142"/>
      <c r="F21" s="130"/>
      <c r="G21" s="130"/>
      <c r="H21" s="130"/>
      <c r="I21" s="130"/>
      <c r="J21" s="130"/>
      <c r="K21" s="130"/>
      <c r="L21" s="131"/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45538</v>
      </c>
      <c r="B22" s="55">
        <f t="shared" si="0"/>
        <v>45538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M22" s="132"/>
      <c r="N22" s="132"/>
      <c r="O22" s="132"/>
      <c r="P22" s="132"/>
      <c r="Q22" s="132"/>
      <c r="R22" s="132"/>
      <c r="S22" s="132"/>
      <c r="T22" s="133"/>
      <c r="V22" s="1" t="s">
        <v>72</v>
      </c>
    </row>
    <row r="23" spans="1:22" ht="18" customHeight="1">
      <c r="A23" s="83">
        <f t="shared" si="0"/>
        <v>45539</v>
      </c>
      <c r="B23" s="55">
        <f t="shared" si="0"/>
        <v>45539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2"/>
      <c r="N23" s="132"/>
      <c r="O23" s="132"/>
      <c r="P23" s="132"/>
      <c r="Q23" s="132"/>
      <c r="R23" s="132"/>
      <c r="S23" s="132"/>
      <c r="T23" s="133"/>
      <c r="V23" s="54">
        <f>EOMONTH(V20,0)</f>
        <v>45565</v>
      </c>
    </row>
    <row r="24" spans="1:22" ht="18" customHeight="1">
      <c r="A24" s="83">
        <f t="shared" si="0"/>
        <v>45540</v>
      </c>
      <c r="B24" s="55">
        <f t="shared" si="0"/>
        <v>45540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45541</v>
      </c>
      <c r="B25" s="55">
        <f t="shared" si="0"/>
        <v>45541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1"/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45542</v>
      </c>
      <c r="B26" s="55">
        <f t="shared" si="0"/>
        <v>45542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45543</v>
      </c>
      <c r="B27" s="55">
        <f t="shared" si="0"/>
        <v>45543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45544</v>
      </c>
      <c r="B28" s="55">
        <f t="shared" si="0"/>
        <v>45544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45545</v>
      </c>
      <c r="B29" s="55">
        <f t="shared" si="0"/>
        <v>45545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45546</v>
      </c>
      <c r="B30" s="55">
        <f t="shared" si="0"/>
        <v>45546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45547</v>
      </c>
      <c r="B31" s="55">
        <f t="shared" si="0"/>
        <v>45547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45548</v>
      </c>
      <c r="B32" s="55">
        <f t="shared" si="0"/>
        <v>45548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45549</v>
      </c>
      <c r="B33" s="55">
        <f t="shared" si="0"/>
        <v>45549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45550</v>
      </c>
      <c r="B34" s="55">
        <f t="shared" si="0"/>
        <v>45550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45551</v>
      </c>
      <c r="B35" s="55">
        <f t="shared" si="0"/>
        <v>45551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45552</v>
      </c>
      <c r="B36" s="55">
        <f t="shared" si="0"/>
        <v>45552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45553</v>
      </c>
      <c r="B37" s="55">
        <f t="shared" si="0"/>
        <v>45553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1"/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45554</v>
      </c>
      <c r="B38" s="55">
        <f t="shared" si="1"/>
        <v>45554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45555</v>
      </c>
      <c r="B39" s="55">
        <f t="shared" si="1"/>
        <v>45555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45556</v>
      </c>
      <c r="B40" s="55">
        <f t="shared" si="1"/>
        <v>45556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45557</v>
      </c>
      <c r="B41" s="55">
        <f t="shared" si="1"/>
        <v>45557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45558</v>
      </c>
      <c r="B42" s="55">
        <f t="shared" si="1"/>
        <v>45558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45559</v>
      </c>
      <c r="B43" s="55">
        <f t="shared" si="1"/>
        <v>45559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45560</v>
      </c>
      <c r="B44" s="55">
        <f t="shared" si="1"/>
        <v>45560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45561</v>
      </c>
      <c r="B45" s="55">
        <f t="shared" si="1"/>
        <v>45561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45562</v>
      </c>
      <c r="B46" s="55">
        <f t="shared" si="1"/>
        <v>45562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45563</v>
      </c>
      <c r="B47" s="55">
        <f t="shared" si="1"/>
        <v>45563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>
        <f t="shared" ref="A48:B50" si="2">IF(A47="","",IF(DAY(A47+1)=1,"",A47+1))</f>
        <v>45564</v>
      </c>
      <c r="B48" s="55">
        <f t="shared" si="2"/>
        <v>45564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>
        <f t="shared" si="2"/>
        <v>45565</v>
      </c>
      <c r="B49" s="55">
        <f t="shared" si="2"/>
        <v>45565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54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82">
        <f>COUNT(B20:B50)</f>
        <v>30</v>
      </c>
      <c r="C51" s="137">
        <f>COUNTIF(C20:E50,"〇")</f>
        <v>0</v>
      </c>
      <c r="D51" s="137"/>
      <c r="E51" s="137"/>
      <c r="F51" s="156">
        <f>COUNTIF(F20:H50,"〇")-COUNTIFS(F20:H50,"〇",C20:E50,"〇")</f>
        <v>0</v>
      </c>
      <c r="G51" s="156"/>
      <c r="H51" s="156"/>
      <c r="I51" s="139">
        <f>COUNTIF(I20:K50,"〇")-COUNTIFS(I20:K50,"〇",C20:E50,"〇")</f>
        <v>0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80">
        <f>'1'!B52+'2'!B51</f>
        <v>61</v>
      </c>
      <c r="C52" s="138">
        <f>'1'!C52+'2'!C51</f>
        <v>3</v>
      </c>
      <c r="D52" s="138"/>
      <c r="E52" s="138"/>
      <c r="F52" s="138">
        <f>'1'!F52+'2'!F51</f>
        <v>9</v>
      </c>
      <c r="G52" s="138"/>
      <c r="H52" s="138"/>
      <c r="I52" s="138">
        <f>'1'!I52+'2'!I51</f>
        <v>0</v>
      </c>
      <c r="J52" s="138"/>
      <c r="K52" s="138"/>
      <c r="L52" s="122" t="s">
        <v>56</v>
      </c>
      <c r="M52" s="123"/>
      <c r="N52" s="123"/>
      <c r="O52" s="123"/>
      <c r="P52" s="123"/>
      <c r="Q52" s="124">
        <f>ROUNDDOWN(I52/(B52-C52)*100,1)</f>
        <v>0</v>
      </c>
      <c r="R52" s="124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L52:P52"/>
    <mergeCell ref="Q52:R52"/>
    <mergeCell ref="S52:T52"/>
    <mergeCell ref="C51:E51"/>
    <mergeCell ref="F51:H51"/>
    <mergeCell ref="I51:K51"/>
    <mergeCell ref="L51:T51"/>
    <mergeCell ref="C52:E52"/>
    <mergeCell ref="F52:H52"/>
    <mergeCell ref="I52:K52"/>
  </mergeCells>
  <phoneticPr fontId="2"/>
  <conditionalFormatting sqref="F15:T15">
    <cfRule type="containsBlanks" dxfId="75" priority="4">
      <formula>LEN(TRIM(F15))=0</formula>
    </cfRule>
  </conditionalFormatting>
  <conditionalFormatting sqref="G16 I16 K16 O16 Q16 S16">
    <cfRule type="containsBlanks" dxfId="74" priority="3">
      <formula>LEN(TRIM(G16))=0</formula>
    </cfRule>
  </conditionalFormatting>
  <conditionalFormatting sqref="N10:T10 N11:S11 O7 Q7 S7">
    <cfRule type="containsBlanks" dxfId="73" priority="1">
      <formula>LEN(TRIM(N7))=0</formula>
    </cfRule>
  </conditionalFormatting>
  <dataValidations count="1">
    <dataValidation type="list" allowBlank="1" showInputMessage="1" showErrorMessage="1" sqref="C20:K50" xr:uid="{57631782-80E0-4907-A75F-6735B903B105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9"/>
  <sheetViews>
    <sheetView view="pageBreakPreview" zoomScale="90" zoomScaleNormal="115" zoomScaleSheetLayoutView="90" workbookViewId="0">
      <selection activeCell="A20" sqref="A20:D21"/>
    </sheetView>
  </sheetViews>
  <sheetFormatPr defaultRowHeight="13.5"/>
  <cols>
    <col min="1" max="20" width="4.625" style="15" customWidth="1"/>
    <col min="21" max="16384" width="9" style="15"/>
  </cols>
  <sheetData>
    <row r="1" spans="1:20" ht="18" customHeight="1" thickBot="1">
      <c r="T1" s="22" t="s">
        <v>40</v>
      </c>
    </row>
    <row r="2" spans="1:20" ht="18" customHeight="1" thickBot="1">
      <c r="B2" s="190" t="s">
        <v>39</v>
      </c>
      <c r="C2" s="191"/>
      <c r="P2" s="192" t="s">
        <v>34</v>
      </c>
      <c r="Q2" s="193"/>
      <c r="R2" s="194" t="s">
        <v>35</v>
      </c>
      <c r="S2" s="193"/>
      <c r="T2" s="22"/>
    </row>
    <row r="3" spans="1:20" ht="18" customHeight="1">
      <c r="P3" s="47"/>
      <c r="Q3" s="48"/>
      <c r="R3" s="47"/>
      <c r="S3" s="49"/>
      <c r="T3" s="22"/>
    </row>
    <row r="4" spans="1:20" ht="18" customHeight="1">
      <c r="P4" s="47"/>
      <c r="Q4" s="48"/>
      <c r="R4" s="47"/>
      <c r="S4" s="49"/>
      <c r="T4" s="22"/>
    </row>
    <row r="5" spans="1:20" ht="18" customHeight="1">
      <c r="P5" s="50"/>
      <c r="Q5" s="51"/>
      <c r="R5" s="50"/>
      <c r="S5" s="52"/>
      <c r="T5" s="22"/>
    </row>
    <row r="6" spans="1:20" ht="18" customHeight="1"/>
    <row r="7" spans="1:20" ht="18" customHeight="1">
      <c r="B7" s="24"/>
      <c r="C7" s="19"/>
      <c r="D7" s="19"/>
      <c r="E7" s="19"/>
      <c r="F7" s="19"/>
      <c r="G7" s="19"/>
      <c r="I7" s="28"/>
      <c r="N7" s="26" t="s">
        <v>31</v>
      </c>
      <c r="O7" s="43">
        <v>7</v>
      </c>
      <c r="P7" s="26" t="s">
        <v>23</v>
      </c>
      <c r="Q7" s="29">
        <v>3</v>
      </c>
      <c r="R7" s="26" t="s">
        <v>24</v>
      </c>
      <c r="S7" s="29">
        <v>7</v>
      </c>
      <c r="T7" s="26" t="s">
        <v>25</v>
      </c>
    </row>
    <row r="8" spans="1:20" ht="18" customHeight="1">
      <c r="A8" s="42"/>
      <c r="B8" s="24"/>
      <c r="C8" s="19"/>
      <c r="D8" s="19"/>
      <c r="E8" s="19"/>
      <c r="F8" s="19"/>
      <c r="G8" s="19"/>
      <c r="I8" s="28"/>
      <c r="N8" s="26"/>
      <c r="O8" s="26"/>
      <c r="P8" s="26"/>
      <c r="Q8" s="29"/>
      <c r="R8" s="26"/>
      <c r="S8" s="29"/>
      <c r="T8" s="26"/>
    </row>
    <row r="9" spans="1:20" ht="18" customHeight="1">
      <c r="A9" s="29" t="s">
        <v>36</v>
      </c>
      <c r="B9" s="41"/>
      <c r="C9" s="41"/>
      <c r="D9" s="41"/>
      <c r="E9" s="41"/>
      <c r="F9" s="41"/>
      <c r="G9" s="26" t="s">
        <v>18</v>
      </c>
    </row>
    <row r="10" spans="1:20" ht="18" customHeight="1">
      <c r="C10" s="19"/>
      <c r="D10" s="19"/>
      <c r="E10" s="19"/>
      <c r="F10" s="25"/>
      <c r="H10" s="19"/>
      <c r="K10" s="42" t="s">
        <v>29</v>
      </c>
      <c r="L10" s="42"/>
      <c r="N10" s="129" t="s">
        <v>65</v>
      </c>
      <c r="O10" s="129"/>
      <c r="P10" s="129"/>
      <c r="Q10" s="129"/>
      <c r="R10" s="129"/>
      <c r="S10" s="129"/>
      <c r="T10" s="129"/>
    </row>
    <row r="11" spans="1:20" ht="18" customHeight="1">
      <c r="C11" s="19"/>
      <c r="D11" s="19"/>
      <c r="E11" s="19"/>
      <c r="F11" s="37"/>
      <c r="G11" s="37"/>
      <c r="H11" s="37"/>
      <c r="I11" s="21"/>
      <c r="K11" s="42" t="s">
        <v>30</v>
      </c>
      <c r="L11" s="42"/>
      <c r="N11" s="129" t="s">
        <v>59</v>
      </c>
      <c r="O11" s="129"/>
      <c r="P11" s="129"/>
      <c r="Q11" s="129"/>
      <c r="R11" s="129"/>
      <c r="S11" s="129"/>
      <c r="T11" s="85"/>
    </row>
    <row r="12" spans="1:20" ht="18" customHeight="1">
      <c r="C12" s="19"/>
      <c r="D12" s="19"/>
      <c r="E12" s="19"/>
      <c r="F12" s="37"/>
      <c r="G12" s="37"/>
      <c r="H12" s="37"/>
      <c r="I12" s="21"/>
      <c r="L12" s="13"/>
      <c r="M12" s="13"/>
      <c r="N12" s="44"/>
      <c r="O12" s="44"/>
      <c r="P12" s="44"/>
      <c r="Q12" s="44"/>
      <c r="R12" s="44"/>
      <c r="S12" s="44"/>
      <c r="T12" s="32"/>
    </row>
    <row r="13" spans="1:20" ht="18" customHeight="1">
      <c r="D13" s="36"/>
      <c r="E13" s="36"/>
      <c r="F13" s="36"/>
      <c r="G13" s="181" t="s">
        <v>13</v>
      </c>
      <c r="H13" s="181"/>
      <c r="I13" s="181"/>
      <c r="J13" s="181"/>
      <c r="K13" s="181"/>
      <c r="L13" s="181"/>
      <c r="M13" s="181"/>
      <c r="N13" s="181"/>
      <c r="O13" s="181"/>
      <c r="P13" s="36"/>
      <c r="Q13" s="36"/>
      <c r="R13" s="36"/>
      <c r="S13" s="36"/>
    </row>
    <row r="14" spans="1:20" ht="18" customHeight="1">
      <c r="D14" s="36"/>
      <c r="E14" s="36"/>
      <c r="F14" s="36"/>
      <c r="G14" s="45"/>
      <c r="H14" s="45"/>
      <c r="I14" s="45"/>
      <c r="J14" s="45"/>
      <c r="K14" s="45"/>
      <c r="L14" s="45"/>
      <c r="M14" s="45"/>
      <c r="N14" s="45"/>
      <c r="O14" s="45"/>
      <c r="P14" s="36"/>
      <c r="Q14" s="36"/>
      <c r="R14" s="36"/>
      <c r="S14" s="36"/>
    </row>
    <row r="15" spans="1:20" ht="18" customHeight="1">
      <c r="A15" s="155" t="s">
        <v>21</v>
      </c>
      <c r="B15" s="155"/>
      <c r="C15" s="155"/>
      <c r="D15" s="155"/>
      <c r="E15" s="46" t="s">
        <v>20</v>
      </c>
      <c r="F15" s="189" t="s">
        <v>37</v>
      </c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</row>
    <row r="16" spans="1:20" ht="18" customHeight="1">
      <c r="A16" s="155" t="s">
        <v>22</v>
      </c>
      <c r="B16" s="155"/>
      <c r="C16" s="155"/>
      <c r="D16" s="155"/>
      <c r="E16" s="46" t="s">
        <v>20</v>
      </c>
      <c r="F16" s="26" t="s">
        <v>31</v>
      </c>
      <c r="G16" s="26">
        <v>6</v>
      </c>
      <c r="H16" s="26" t="s">
        <v>23</v>
      </c>
      <c r="I16" s="29">
        <v>4</v>
      </c>
      <c r="J16" s="26" t="s">
        <v>24</v>
      </c>
      <c r="K16" s="29">
        <v>1</v>
      </c>
      <c r="L16" s="26" t="s">
        <v>25</v>
      </c>
      <c r="M16" s="26" t="s">
        <v>38</v>
      </c>
      <c r="N16" s="26" t="s">
        <v>31</v>
      </c>
      <c r="O16" s="26">
        <v>7</v>
      </c>
      <c r="P16" s="26" t="s">
        <v>23</v>
      </c>
      <c r="Q16" s="29">
        <v>3</v>
      </c>
      <c r="R16" s="26" t="s">
        <v>24</v>
      </c>
      <c r="S16" s="29">
        <v>14</v>
      </c>
      <c r="T16" s="26" t="s">
        <v>25</v>
      </c>
    </row>
    <row r="17" spans="1:20" ht="18" customHeight="1">
      <c r="A17" s="174" t="s">
        <v>44</v>
      </c>
      <c r="B17" s="174"/>
      <c r="C17" s="174"/>
      <c r="D17" s="174"/>
      <c r="E17" s="46" t="s">
        <v>20</v>
      </c>
      <c r="F17" s="26" t="s">
        <v>31</v>
      </c>
      <c r="G17" s="26">
        <v>6</v>
      </c>
      <c r="H17" s="26" t="s">
        <v>23</v>
      </c>
      <c r="I17" s="29">
        <v>5</v>
      </c>
      <c r="J17" s="26" t="s">
        <v>24</v>
      </c>
      <c r="K17" s="29">
        <v>1</v>
      </c>
      <c r="L17" s="26" t="s">
        <v>25</v>
      </c>
      <c r="M17" s="39"/>
      <c r="N17" s="39"/>
      <c r="O17" s="39"/>
      <c r="P17" s="39"/>
      <c r="Q17" s="39"/>
      <c r="R17" s="39"/>
      <c r="S17" s="39"/>
      <c r="T17" s="39"/>
    </row>
    <row r="18" spans="1:20" ht="18" customHeight="1">
      <c r="A18" s="175" t="s">
        <v>12</v>
      </c>
      <c r="B18" s="175"/>
      <c r="C18" s="175"/>
      <c r="D18" s="175"/>
      <c r="E18" s="46" t="s">
        <v>20</v>
      </c>
      <c r="F18" s="26" t="s">
        <v>31</v>
      </c>
      <c r="G18" s="26">
        <v>7</v>
      </c>
      <c r="H18" s="26" t="s">
        <v>23</v>
      </c>
      <c r="I18" s="29">
        <v>3</v>
      </c>
      <c r="J18" s="26" t="s">
        <v>24</v>
      </c>
      <c r="K18" s="29">
        <v>7</v>
      </c>
      <c r="L18" s="26" t="s">
        <v>25</v>
      </c>
      <c r="M18" s="39"/>
      <c r="N18" s="39"/>
      <c r="O18" s="39"/>
      <c r="P18" s="39"/>
      <c r="Q18" s="39"/>
      <c r="R18" s="39"/>
      <c r="S18" s="39"/>
      <c r="T18" s="39"/>
    </row>
    <row r="19" spans="1:20" ht="18" customHeight="1"/>
    <row r="20" spans="1:20" ht="18" customHeight="1">
      <c r="A20" s="165" t="s">
        <v>11</v>
      </c>
      <c r="B20" s="165"/>
      <c r="C20" s="165"/>
      <c r="D20" s="165"/>
      <c r="E20" s="173" t="s">
        <v>10</v>
      </c>
      <c r="F20" s="173"/>
      <c r="G20" s="173"/>
      <c r="H20" s="173"/>
      <c r="I20" s="172" t="s">
        <v>15</v>
      </c>
      <c r="J20" s="172"/>
      <c r="K20" s="172"/>
      <c r="L20" s="172"/>
      <c r="M20" s="172" t="s">
        <v>16</v>
      </c>
      <c r="N20" s="172"/>
      <c r="O20" s="172"/>
      <c r="P20" s="172"/>
      <c r="Q20" s="173" t="s">
        <v>9</v>
      </c>
      <c r="R20" s="173"/>
      <c r="S20" s="173"/>
      <c r="T20" s="173"/>
    </row>
    <row r="21" spans="1:20" ht="18" customHeight="1">
      <c r="A21" s="165"/>
      <c r="B21" s="165"/>
      <c r="C21" s="165"/>
      <c r="D21" s="165"/>
      <c r="E21" s="173"/>
      <c r="F21" s="173"/>
      <c r="G21" s="173"/>
      <c r="H21" s="173"/>
      <c r="I21" s="172"/>
      <c r="J21" s="172"/>
      <c r="K21" s="172"/>
      <c r="L21" s="172"/>
      <c r="M21" s="172"/>
      <c r="N21" s="172"/>
      <c r="O21" s="172"/>
      <c r="P21" s="172"/>
      <c r="Q21" s="173"/>
      <c r="R21" s="173"/>
      <c r="S21" s="173"/>
      <c r="T21" s="173"/>
    </row>
    <row r="22" spans="1:20" ht="30" customHeight="1">
      <c r="A22" s="195" t="s">
        <v>45</v>
      </c>
      <c r="B22" s="196"/>
      <c r="C22" s="196"/>
      <c r="D22" s="197"/>
      <c r="E22" s="167">
        <v>31</v>
      </c>
      <c r="F22" s="167"/>
      <c r="G22" s="167"/>
      <c r="H22" s="168"/>
      <c r="I22" s="167">
        <v>14</v>
      </c>
      <c r="J22" s="167"/>
      <c r="K22" s="167"/>
      <c r="L22" s="168"/>
      <c r="M22" s="166">
        <f t="shared" ref="M22" si="0">E22-I22</f>
        <v>17</v>
      </c>
      <c r="N22" s="167"/>
      <c r="O22" s="167"/>
      <c r="P22" s="168"/>
      <c r="Q22" s="167">
        <v>4</v>
      </c>
      <c r="R22" s="167"/>
      <c r="S22" s="167"/>
      <c r="T22" s="168"/>
    </row>
    <row r="23" spans="1:20" ht="30" customHeight="1">
      <c r="A23" s="195" t="s">
        <v>46</v>
      </c>
      <c r="B23" s="196"/>
      <c r="C23" s="196"/>
      <c r="D23" s="197"/>
      <c r="E23" s="167">
        <v>30</v>
      </c>
      <c r="F23" s="167"/>
      <c r="G23" s="167"/>
      <c r="H23" s="168"/>
      <c r="I23" s="167">
        <v>0</v>
      </c>
      <c r="J23" s="167"/>
      <c r="K23" s="167"/>
      <c r="L23" s="168"/>
      <c r="M23" s="166">
        <f t="shared" ref="M23:M32" si="1">E23-I23</f>
        <v>30</v>
      </c>
      <c r="N23" s="167"/>
      <c r="O23" s="167"/>
      <c r="P23" s="168"/>
      <c r="Q23" s="167">
        <v>10</v>
      </c>
      <c r="R23" s="167"/>
      <c r="S23" s="167"/>
      <c r="T23" s="168"/>
    </row>
    <row r="24" spans="1:20" ht="30" customHeight="1">
      <c r="A24" s="195" t="s">
        <v>47</v>
      </c>
      <c r="B24" s="196"/>
      <c r="C24" s="196"/>
      <c r="D24" s="197"/>
      <c r="E24" s="167">
        <v>31</v>
      </c>
      <c r="F24" s="167"/>
      <c r="G24" s="167"/>
      <c r="H24" s="168"/>
      <c r="I24" s="167">
        <v>0</v>
      </c>
      <c r="J24" s="167"/>
      <c r="K24" s="167"/>
      <c r="L24" s="168"/>
      <c r="M24" s="166">
        <f t="shared" si="1"/>
        <v>31</v>
      </c>
      <c r="N24" s="167"/>
      <c r="O24" s="167"/>
      <c r="P24" s="168"/>
      <c r="Q24" s="167">
        <v>9</v>
      </c>
      <c r="R24" s="167"/>
      <c r="S24" s="167"/>
      <c r="T24" s="168"/>
    </row>
    <row r="25" spans="1:20" ht="30" customHeight="1">
      <c r="A25" s="195" t="s">
        <v>48</v>
      </c>
      <c r="B25" s="196"/>
      <c r="C25" s="196"/>
      <c r="D25" s="197"/>
      <c r="E25" s="167">
        <v>31</v>
      </c>
      <c r="F25" s="167"/>
      <c r="G25" s="167"/>
      <c r="H25" s="168"/>
      <c r="I25" s="167">
        <v>3</v>
      </c>
      <c r="J25" s="167"/>
      <c r="K25" s="167"/>
      <c r="L25" s="168"/>
      <c r="M25" s="166">
        <f t="shared" si="1"/>
        <v>28</v>
      </c>
      <c r="N25" s="167"/>
      <c r="O25" s="167"/>
      <c r="P25" s="168"/>
      <c r="Q25" s="167">
        <v>9</v>
      </c>
      <c r="R25" s="167"/>
      <c r="S25" s="167"/>
      <c r="T25" s="168"/>
    </row>
    <row r="26" spans="1:20" ht="30" customHeight="1">
      <c r="A26" s="195" t="s">
        <v>49</v>
      </c>
      <c r="B26" s="196"/>
      <c r="C26" s="196"/>
      <c r="D26" s="197"/>
      <c r="E26" s="167">
        <v>30</v>
      </c>
      <c r="F26" s="167"/>
      <c r="G26" s="167"/>
      <c r="H26" s="168"/>
      <c r="I26" s="167">
        <v>0</v>
      </c>
      <c r="J26" s="167"/>
      <c r="K26" s="167"/>
      <c r="L26" s="168"/>
      <c r="M26" s="166">
        <f t="shared" si="1"/>
        <v>30</v>
      </c>
      <c r="N26" s="167"/>
      <c r="O26" s="167"/>
      <c r="P26" s="168"/>
      <c r="Q26" s="167">
        <v>9</v>
      </c>
      <c r="R26" s="167"/>
      <c r="S26" s="167"/>
      <c r="T26" s="168"/>
    </row>
    <row r="27" spans="1:20" ht="30" customHeight="1">
      <c r="A27" s="195" t="s">
        <v>50</v>
      </c>
      <c r="B27" s="196"/>
      <c r="C27" s="196"/>
      <c r="D27" s="197"/>
      <c r="E27" s="167">
        <v>31</v>
      </c>
      <c r="F27" s="167"/>
      <c r="G27" s="167"/>
      <c r="H27" s="168"/>
      <c r="I27" s="167">
        <v>0</v>
      </c>
      <c r="J27" s="167"/>
      <c r="K27" s="167"/>
      <c r="L27" s="168"/>
      <c r="M27" s="166">
        <f t="shared" si="1"/>
        <v>31</v>
      </c>
      <c r="N27" s="167"/>
      <c r="O27" s="167"/>
      <c r="P27" s="168"/>
      <c r="Q27" s="167">
        <v>9</v>
      </c>
      <c r="R27" s="167"/>
      <c r="S27" s="167"/>
      <c r="T27" s="168"/>
    </row>
    <row r="28" spans="1:20" ht="30" customHeight="1">
      <c r="A28" s="195" t="s">
        <v>51</v>
      </c>
      <c r="B28" s="196"/>
      <c r="C28" s="196"/>
      <c r="D28" s="197"/>
      <c r="E28" s="167">
        <v>30</v>
      </c>
      <c r="F28" s="167"/>
      <c r="G28" s="167"/>
      <c r="H28" s="168"/>
      <c r="I28" s="167">
        <v>0</v>
      </c>
      <c r="J28" s="167"/>
      <c r="K28" s="167"/>
      <c r="L28" s="168"/>
      <c r="M28" s="166">
        <f t="shared" si="1"/>
        <v>30</v>
      </c>
      <c r="N28" s="167"/>
      <c r="O28" s="167"/>
      <c r="P28" s="168"/>
      <c r="Q28" s="167">
        <v>9</v>
      </c>
      <c r="R28" s="167"/>
      <c r="S28" s="167"/>
      <c r="T28" s="168"/>
    </row>
    <row r="29" spans="1:20" ht="30" customHeight="1">
      <c r="A29" s="195" t="s">
        <v>52</v>
      </c>
      <c r="B29" s="196"/>
      <c r="C29" s="196"/>
      <c r="D29" s="197"/>
      <c r="E29" s="167">
        <v>31</v>
      </c>
      <c r="F29" s="167"/>
      <c r="G29" s="167"/>
      <c r="H29" s="168"/>
      <c r="I29" s="167">
        <v>2</v>
      </c>
      <c r="J29" s="167"/>
      <c r="K29" s="167"/>
      <c r="L29" s="168"/>
      <c r="M29" s="166">
        <f t="shared" si="1"/>
        <v>29</v>
      </c>
      <c r="N29" s="167"/>
      <c r="O29" s="167"/>
      <c r="P29" s="168"/>
      <c r="Q29" s="167">
        <v>8</v>
      </c>
      <c r="R29" s="167"/>
      <c r="S29" s="167"/>
      <c r="T29" s="168"/>
    </row>
    <row r="30" spans="1:20" ht="30" customHeight="1">
      <c r="A30" s="195" t="s">
        <v>53</v>
      </c>
      <c r="B30" s="196"/>
      <c r="C30" s="196"/>
      <c r="D30" s="197"/>
      <c r="E30" s="167">
        <v>31</v>
      </c>
      <c r="F30" s="167"/>
      <c r="G30" s="167"/>
      <c r="H30" s="168"/>
      <c r="I30" s="167">
        <v>4</v>
      </c>
      <c r="J30" s="167"/>
      <c r="K30" s="167"/>
      <c r="L30" s="168"/>
      <c r="M30" s="166">
        <f t="shared" si="1"/>
        <v>27</v>
      </c>
      <c r="N30" s="167"/>
      <c r="O30" s="167"/>
      <c r="P30" s="168"/>
      <c r="Q30" s="167">
        <v>8</v>
      </c>
      <c r="R30" s="167"/>
      <c r="S30" s="167"/>
      <c r="T30" s="168"/>
    </row>
    <row r="31" spans="1:20" ht="30" customHeight="1">
      <c r="A31" s="195" t="s">
        <v>54</v>
      </c>
      <c r="B31" s="196"/>
      <c r="C31" s="196"/>
      <c r="D31" s="197"/>
      <c r="E31" s="166">
        <v>28</v>
      </c>
      <c r="F31" s="167"/>
      <c r="G31" s="167"/>
      <c r="H31" s="168"/>
      <c r="I31" s="167">
        <v>0</v>
      </c>
      <c r="J31" s="167"/>
      <c r="K31" s="167"/>
      <c r="L31" s="168"/>
      <c r="M31" s="166">
        <f t="shared" si="1"/>
        <v>28</v>
      </c>
      <c r="N31" s="167"/>
      <c r="O31" s="167"/>
      <c r="P31" s="168"/>
      <c r="Q31" s="167">
        <v>8</v>
      </c>
      <c r="R31" s="167"/>
      <c r="S31" s="167"/>
      <c r="T31" s="168"/>
    </row>
    <row r="32" spans="1:20" ht="30" customHeight="1">
      <c r="A32" s="195" t="s">
        <v>55</v>
      </c>
      <c r="B32" s="196"/>
      <c r="C32" s="196"/>
      <c r="D32" s="197"/>
      <c r="E32" s="167">
        <v>31</v>
      </c>
      <c r="F32" s="167"/>
      <c r="G32" s="167"/>
      <c r="H32" s="168"/>
      <c r="I32" s="167">
        <v>17</v>
      </c>
      <c r="J32" s="167"/>
      <c r="K32" s="167"/>
      <c r="L32" s="168"/>
      <c r="M32" s="166">
        <f t="shared" si="1"/>
        <v>14</v>
      </c>
      <c r="N32" s="167"/>
      <c r="O32" s="167"/>
      <c r="P32" s="168"/>
      <c r="Q32" s="167">
        <v>2</v>
      </c>
      <c r="R32" s="167"/>
      <c r="S32" s="167"/>
      <c r="T32" s="168"/>
    </row>
    <row r="33" spans="1:20" ht="18" customHeight="1">
      <c r="A33" s="39"/>
      <c r="B33" s="19"/>
      <c r="C33" s="19"/>
      <c r="D33" s="19"/>
      <c r="E33" s="19"/>
      <c r="F33" s="19"/>
      <c r="G33" s="20"/>
      <c r="H33" s="1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</row>
    <row r="34" spans="1:20" ht="30" customHeight="1">
      <c r="A34" s="165" t="s">
        <v>8</v>
      </c>
      <c r="B34" s="165"/>
      <c r="C34" s="165"/>
      <c r="D34" s="165"/>
      <c r="E34" s="166">
        <f>SUM(E22:H32)</f>
        <v>335</v>
      </c>
      <c r="F34" s="167"/>
      <c r="G34" s="167"/>
      <c r="H34" s="168"/>
      <c r="I34" s="166">
        <f>SUM(I22:L32)</f>
        <v>40</v>
      </c>
      <c r="J34" s="167"/>
      <c r="K34" s="167"/>
      <c r="L34" s="168"/>
      <c r="M34" s="166">
        <f>SUM(M22:P32)</f>
        <v>295</v>
      </c>
      <c r="N34" s="167"/>
      <c r="O34" s="167"/>
      <c r="P34" s="168"/>
      <c r="Q34" s="166">
        <f>SUM(Q22:T32)</f>
        <v>85</v>
      </c>
      <c r="R34" s="167"/>
      <c r="S34" s="167"/>
      <c r="T34" s="168"/>
    </row>
    <row r="35" spans="1:20" ht="18" customHeight="1">
      <c r="B35" s="19"/>
      <c r="C35" s="19"/>
      <c r="D35" s="19"/>
      <c r="E35" s="19"/>
      <c r="F35" s="19"/>
      <c r="G35" s="19"/>
      <c r="H35" s="19"/>
    </row>
    <row r="36" spans="1:20" ht="18" customHeight="1">
      <c r="B36" s="19"/>
      <c r="C36" s="19"/>
      <c r="D36" s="19"/>
      <c r="E36" s="40">
        <f>SUM(E23:E34)</f>
        <v>639</v>
      </c>
      <c r="F36" s="19"/>
      <c r="G36" s="19"/>
      <c r="H36" s="19"/>
    </row>
    <row r="37" spans="1:20" ht="30" customHeight="1">
      <c r="B37" s="19"/>
      <c r="C37" s="19"/>
      <c r="D37" s="19"/>
      <c r="F37" s="18"/>
      <c r="H37" s="17"/>
      <c r="I37" s="158" t="s">
        <v>27</v>
      </c>
      <c r="J37" s="158"/>
      <c r="K37" s="158"/>
      <c r="L37" s="46" t="s">
        <v>20</v>
      </c>
      <c r="M37" s="159">
        <f>ROUNDDOWN(Q34/M34*100,1)</f>
        <v>28.8</v>
      </c>
      <c r="N37" s="160"/>
      <c r="O37" s="160"/>
      <c r="P37" s="76" t="s">
        <v>71</v>
      </c>
    </row>
    <row r="38" spans="1:20" ht="18" customHeight="1">
      <c r="F38" s="16"/>
      <c r="G38" s="27"/>
      <c r="H38" s="27"/>
      <c r="I38" s="161" t="s">
        <v>28</v>
      </c>
      <c r="J38" s="161"/>
      <c r="K38" s="161"/>
      <c r="L38" s="162" t="s">
        <v>20</v>
      </c>
      <c r="M38" s="163" t="s">
        <v>19</v>
      </c>
      <c r="N38" s="163"/>
      <c r="O38" s="163"/>
      <c r="P38" s="163"/>
    </row>
    <row r="39" spans="1:20" ht="18" customHeight="1">
      <c r="E39" s="16"/>
      <c r="F39" s="16"/>
      <c r="G39" s="27"/>
      <c r="H39" s="27"/>
      <c r="I39" s="161"/>
      <c r="J39" s="161"/>
      <c r="K39" s="161"/>
      <c r="L39" s="162"/>
      <c r="M39" s="164"/>
      <c r="N39" s="164"/>
      <c r="O39" s="164"/>
      <c r="P39" s="164"/>
    </row>
  </sheetData>
  <mergeCells count="81">
    <mergeCell ref="I37:K37"/>
    <mergeCell ref="I38:K39"/>
    <mergeCell ref="L38:L39"/>
    <mergeCell ref="M38:P39"/>
    <mergeCell ref="M37:O37"/>
    <mergeCell ref="A32:D32"/>
    <mergeCell ref="E32:H32"/>
    <mergeCell ref="I32:L32"/>
    <mergeCell ref="M32:P32"/>
    <mergeCell ref="Q32:T32"/>
    <mergeCell ref="A34:D34"/>
    <mergeCell ref="E34:H34"/>
    <mergeCell ref="I34:L34"/>
    <mergeCell ref="M34:P34"/>
    <mergeCell ref="Q34:T34"/>
    <mergeCell ref="A30:D30"/>
    <mergeCell ref="E30:H30"/>
    <mergeCell ref="I30:L30"/>
    <mergeCell ref="M30:P30"/>
    <mergeCell ref="Q30:T30"/>
    <mergeCell ref="A31:D31"/>
    <mergeCell ref="E31:H31"/>
    <mergeCell ref="I31:L31"/>
    <mergeCell ref="M31:P31"/>
    <mergeCell ref="Q31:T31"/>
    <mergeCell ref="A28:D28"/>
    <mergeCell ref="E28:H28"/>
    <mergeCell ref="I28:L28"/>
    <mergeCell ref="M28:P28"/>
    <mergeCell ref="Q28:T28"/>
    <mergeCell ref="A29:D29"/>
    <mergeCell ref="E29:H29"/>
    <mergeCell ref="I29:L29"/>
    <mergeCell ref="M29:P29"/>
    <mergeCell ref="Q29:T29"/>
    <mergeCell ref="A26:D26"/>
    <mergeCell ref="E26:H26"/>
    <mergeCell ref="I26:L26"/>
    <mergeCell ref="M26:P26"/>
    <mergeCell ref="Q26:T26"/>
    <mergeCell ref="A27:D27"/>
    <mergeCell ref="E27:H27"/>
    <mergeCell ref="I27:L27"/>
    <mergeCell ref="M27:P27"/>
    <mergeCell ref="Q27:T27"/>
    <mergeCell ref="A24:D24"/>
    <mergeCell ref="E24:H24"/>
    <mergeCell ref="I24:L24"/>
    <mergeCell ref="M24:P24"/>
    <mergeCell ref="Q24:T24"/>
    <mergeCell ref="A25:D25"/>
    <mergeCell ref="E25:H25"/>
    <mergeCell ref="I25:L25"/>
    <mergeCell ref="M25:P25"/>
    <mergeCell ref="Q25:T25"/>
    <mergeCell ref="M20:P21"/>
    <mergeCell ref="Q20:T21"/>
    <mergeCell ref="I20:L21"/>
    <mergeCell ref="A23:D23"/>
    <mergeCell ref="E23:H23"/>
    <mergeCell ref="I23:L23"/>
    <mergeCell ref="M23:P23"/>
    <mergeCell ref="Q23:T23"/>
    <mergeCell ref="A22:D22"/>
    <mergeCell ref="E22:H22"/>
    <mergeCell ref="I22:L22"/>
    <mergeCell ref="M22:P22"/>
    <mergeCell ref="Q22:T22"/>
    <mergeCell ref="A16:D16"/>
    <mergeCell ref="A17:D17"/>
    <mergeCell ref="A18:D18"/>
    <mergeCell ref="A20:D21"/>
    <mergeCell ref="E20:H21"/>
    <mergeCell ref="A15:D15"/>
    <mergeCell ref="F15:T15"/>
    <mergeCell ref="B2:C2"/>
    <mergeCell ref="P2:Q2"/>
    <mergeCell ref="R2:S2"/>
    <mergeCell ref="N10:T10"/>
    <mergeCell ref="N11:S11"/>
    <mergeCell ref="G13:O13"/>
  </mergeCells>
  <phoneticPr fontId="2"/>
  <conditionalFormatting sqref="N10:T10 N11:S11">
    <cfRule type="containsBlanks" dxfId="3" priority="1">
      <formula>LEN(TRIM(N10))=0</formula>
    </cfRule>
  </conditionalFormatting>
  <printOptions horizontalCentered="1"/>
  <pageMargins left="0.78740157480314965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D4070-FAE1-4A70-99B6-5B9E3C703B1A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tr">
        <f>共通事項入力シート!C4</f>
        <v>株式会社○○建設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tr">
        <f>共通事項入力シート!C5</f>
        <v>堺　太郎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62" t="s">
        <v>20</v>
      </c>
      <c r="F15" s="148" t="str">
        <f>共通事項入力シート!C6</f>
        <v>○○小学校改築工事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6</v>
      </c>
      <c r="C18" s="7" t="s">
        <v>23</v>
      </c>
      <c r="D18" s="7">
        <f>MONTH(V20)</f>
        <v>10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45566</v>
      </c>
      <c r="B20" s="55">
        <f>V20</f>
        <v>45566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32"/>
      <c r="N20" s="132"/>
      <c r="O20" s="132"/>
      <c r="P20" s="132"/>
      <c r="Q20" s="132"/>
      <c r="R20" s="132"/>
      <c r="S20" s="132"/>
      <c r="T20" s="133"/>
      <c r="V20" s="61">
        <f>EOMONTH('2'!V20,0)+1</f>
        <v>45566</v>
      </c>
    </row>
    <row r="21" spans="1:22" ht="18" customHeight="1">
      <c r="A21" s="83">
        <f>A20+1</f>
        <v>45567</v>
      </c>
      <c r="B21" s="55">
        <f>B20+1</f>
        <v>45567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1"/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45568</v>
      </c>
      <c r="B22" s="55">
        <f t="shared" si="0"/>
        <v>45568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M22" s="132"/>
      <c r="N22" s="132"/>
      <c r="O22" s="132"/>
      <c r="P22" s="132"/>
      <c r="Q22" s="132"/>
      <c r="R22" s="132"/>
      <c r="S22" s="132"/>
      <c r="T22" s="133"/>
      <c r="V22" s="1" t="s">
        <v>72</v>
      </c>
    </row>
    <row r="23" spans="1:22" ht="18" customHeight="1">
      <c r="A23" s="83">
        <f t="shared" si="0"/>
        <v>45569</v>
      </c>
      <c r="B23" s="55">
        <f t="shared" si="0"/>
        <v>45569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2"/>
      <c r="N23" s="132"/>
      <c r="O23" s="132"/>
      <c r="P23" s="132"/>
      <c r="Q23" s="132"/>
      <c r="R23" s="132"/>
      <c r="S23" s="132"/>
      <c r="T23" s="133"/>
      <c r="V23" s="54">
        <f>EOMONTH(V20,0)</f>
        <v>45596</v>
      </c>
    </row>
    <row r="24" spans="1:22" ht="18" customHeight="1">
      <c r="A24" s="83">
        <f t="shared" si="0"/>
        <v>45570</v>
      </c>
      <c r="B24" s="55">
        <f t="shared" si="0"/>
        <v>45570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45571</v>
      </c>
      <c r="B25" s="55">
        <f t="shared" si="0"/>
        <v>45571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1"/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45572</v>
      </c>
      <c r="B26" s="55">
        <f t="shared" si="0"/>
        <v>45572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45573</v>
      </c>
      <c r="B27" s="55">
        <f t="shared" si="0"/>
        <v>45573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45574</v>
      </c>
      <c r="B28" s="55">
        <f t="shared" si="0"/>
        <v>45574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45575</v>
      </c>
      <c r="B29" s="55">
        <f t="shared" si="0"/>
        <v>45575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45576</v>
      </c>
      <c r="B30" s="55">
        <f t="shared" si="0"/>
        <v>45576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45577</v>
      </c>
      <c r="B31" s="55">
        <f t="shared" si="0"/>
        <v>45577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45578</v>
      </c>
      <c r="B32" s="55">
        <f t="shared" si="0"/>
        <v>45578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45579</v>
      </c>
      <c r="B33" s="55">
        <f t="shared" si="0"/>
        <v>45579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45580</v>
      </c>
      <c r="B34" s="55">
        <f t="shared" si="0"/>
        <v>45580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45581</v>
      </c>
      <c r="B35" s="55">
        <f t="shared" si="0"/>
        <v>45581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45582</v>
      </c>
      <c r="B36" s="55">
        <f t="shared" si="0"/>
        <v>45582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45583</v>
      </c>
      <c r="B37" s="55">
        <f t="shared" si="0"/>
        <v>45583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1"/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45584</v>
      </c>
      <c r="B38" s="55">
        <f t="shared" si="1"/>
        <v>45584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45585</v>
      </c>
      <c r="B39" s="55">
        <f t="shared" si="1"/>
        <v>45585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45586</v>
      </c>
      <c r="B40" s="55">
        <f t="shared" si="1"/>
        <v>45586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45587</v>
      </c>
      <c r="B41" s="55">
        <f t="shared" si="1"/>
        <v>45587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45588</v>
      </c>
      <c r="B42" s="55">
        <f t="shared" si="1"/>
        <v>45588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45589</v>
      </c>
      <c r="B43" s="55">
        <f t="shared" si="1"/>
        <v>45589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45590</v>
      </c>
      <c r="B44" s="55">
        <f t="shared" si="1"/>
        <v>45590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45591</v>
      </c>
      <c r="B45" s="55">
        <f t="shared" si="1"/>
        <v>45591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45592</v>
      </c>
      <c r="B46" s="55">
        <f t="shared" si="1"/>
        <v>45592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45593</v>
      </c>
      <c r="B47" s="55">
        <f t="shared" si="1"/>
        <v>45593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>
        <f t="shared" ref="A48:B50" si="2">IF(A47="","",IF(DAY(A47+1)=1,"",A47+1))</f>
        <v>45594</v>
      </c>
      <c r="B48" s="55">
        <f t="shared" si="2"/>
        <v>45594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>
        <f t="shared" si="2"/>
        <v>45595</v>
      </c>
      <c r="B49" s="55">
        <f t="shared" si="2"/>
        <v>45595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54"/>
    </row>
    <row r="50" spans="1:23" ht="18" customHeight="1" thickBot="1">
      <c r="A50" s="84">
        <f t="shared" si="2"/>
        <v>45596</v>
      </c>
      <c r="B50" s="56">
        <f t="shared" si="2"/>
        <v>45596</v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82">
        <f>COUNT(B20:B50)</f>
        <v>31</v>
      </c>
      <c r="C51" s="137">
        <f>COUNTIF(C20:E50,"〇")</f>
        <v>0</v>
      </c>
      <c r="D51" s="137"/>
      <c r="E51" s="137"/>
      <c r="F51" s="156">
        <f>COUNTIF(F20:H50,"〇")-COUNTIFS(F20:H50,"〇",C20:E50,"〇")</f>
        <v>0</v>
      </c>
      <c r="G51" s="156"/>
      <c r="H51" s="156"/>
      <c r="I51" s="139">
        <f>COUNTIF(I20:K50,"〇")-COUNTIFS(I20:K50,"〇",C20:E50,"〇")</f>
        <v>0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81">
        <f>'2'!B52+'3'!B51</f>
        <v>92</v>
      </c>
      <c r="C52" s="138">
        <f>'2'!C52+'3'!C51</f>
        <v>3</v>
      </c>
      <c r="D52" s="138"/>
      <c r="E52" s="138"/>
      <c r="F52" s="138">
        <f>'2'!F52+'3'!F51</f>
        <v>9</v>
      </c>
      <c r="G52" s="138"/>
      <c r="H52" s="138"/>
      <c r="I52" s="138">
        <f>'2'!I52+'3'!I51</f>
        <v>0</v>
      </c>
      <c r="J52" s="138"/>
      <c r="K52" s="138"/>
      <c r="L52" s="122" t="s">
        <v>56</v>
      </c>
      <c r="M52" s="123"/>
      <c r="N52" s="123"/>
      <c r="O52" s="123"/>
      <c r="P52" s="123"/>
      <c r="Q52" s="124">
        <f>ROUNDDOWN(I52/(B52-C52)*100,1)</f>
        <v>0</v>
      </c>
      <c r="R52" s="124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L52:P52"/>
    <mergeCell ref="Q52:R52"/>
    <mergeCell ref="S52:T52"/>
    <mergeCell ref="C51:E51"/>
    <mergeCell ref="F51:H51"/>
    <mergeCell ref="I51:K51"/>
    <mergeCell ref="L51:T51"/>
    <mergeCell ref="C52:E52"/>
    <mergeCell ref="F52:H52"/>
    <mergeCell ref="I52:K52"/>
  </mergeCells>
  <phoneticPr fontId="2"/>
  <conditionalFormatting sqref="F15:T15">
    <cfRule type="containsBlanks" dxfId="72" priority="4">
      <formula>LEN(TRIM(F15))=0</formula>
    </cfRule>
  </conditionalFormatting>
  <conditionalFormatting sqref="G16 I16 K16 O16 Q16 S16">
    <cfRule type="containsBlanks" dxfId="71" priority="3">
      <formula>LEN(TRIM(G16))=0</formula>
    </cfRule>
  </conditionalFormatting>
  <conditionalFormatting sqref="N10:T10 N11:S11 O7 Q7 S7">
    <cfRule type="containsBlanks" dxfId="70" priority="1">
      <formula>LEN(TRIM(N7))=0</formula>
    </cfRule>
  </conditionalFormatting>
  <dataValidations count="1">
    <dataValidation type="list" allowBlank="1" showInputMessage="1" showErrorMessage="1" sqref="C20:K50" xr:uid="{D5DC359F-FEF3-496D-B977-C67A5D374581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5289A-3107-4476-842D-BB9E2E98B254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tr">
        <f>共通事項入力シート!C4</f>
        <v>株式会社○○建設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tr">
        <f>共通事項入力シート!C5</f>
        <v>堺　太郎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62" t="s">
        <v>20</v>
      </c>
      <c r="F15" s="148" t="str">
        <f>共通事項入力シート!C6</f>
        <v>○○小学校改築工事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6</v>
      </c>
      <c r="C18" s="7" t="s">
        <v>23</v>
      </c>
      <c r="D18" s="7">
        <f>MONTH(V20)</f>
        <v>11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45597</v>
      </c>
      <c r="B20" s="55">
        <f>V20</f>
        <v>45597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32"/>
      <c r="N20" s="132"/>
      <c r="O20" s="132"/>
      <c r="P20" s="132"/>
      <c r="Q20" s="132"/>
      <c r="R20" s="132"/>
      <c r="S20" s="132"/>
      <c r="T20" s="133"/>
      <c r="V20" s="61">
        <f>EOMONTH('3'!V20,0)+1</f>
        <v>45597</v>
      </c>
    </row>
    <row r="21" spans="1:22" ht="18" customHeight="1">
      <c r="A21" s="83">
        <f>A20+1</f>
        <v>45598</v>
      </c>
      <c r="B21" s="55">
        <f>B20+1</f>
        <v>45598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1"/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45599</v>
      </c>
      <c r="B22" s="55">
        <f t="shared" si="0"/>
        <v>45599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M22" s="132"/>
      <c r="N22" s="132"/>
      <c r="O22" s="132"/>
      <c r="P22" s="132"/>
      <c r="Q22" s="132"/>
      <c r="R22" s="132"/>
      <c r="S22" s="132"/>
      <c r="T22" s="133"/>
      <c r="V22" s="1" t="s">
        <v>72</v>
      </c>
    </row>
    <row r="23" spans="1:22" ht="18" customHeight="1">
      <c r="A23" s="83">
        <f t="shared" si="0"/>
        <v>45600</v>
      </c>
      <c r="B23" s="55">
        <f t="shared" si="0"/>
        <v>45600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2"/>
      <c r="N23" s="132"/>
      <c r="O23" s="132"/>
      <c r="P23" s="132"/>
      <c r="Q23" s="132"/>
      <c r="R23" s="132"/>
      <c r="S23" s="132"/>
      <c r="T23" s="133"/>
      <c r="V23" s="54">
        <f>EOMONTH(V20,0)</f>
        <v>45626</v>
      </c>
    </row>
    <row r="24" spans="1:22" ht="18" customHeight="1">
      <c r="A24" s="83">
        <f t="shared" si="0"/>
        <v>45601</v>
      </c>
      <c r="B24" s="55">
        <f t="shared" si="0"/>
        <v>45601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45602</v>
      </c>
      <c r="B25" s="55">
        <f t="shared" si="0"/>
        <v>45602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1"/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45603</v>
      </c>
      <c r="B26" s="55">
        <f t="shared" si="0"/>
        <v>45603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45604</v>
      </c>
      <c r="B27" s="55">
        <f t="shared" si="0"/>
        <v>45604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45605</v>
      </c>
      <c r="B28" s="55">
        <f t="shared" si="0"/>
        <v>45605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45606</v>
      </c>
      <c r="B29" s="55">
        <f t="shared" si="0"/>
        <v>45606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45607</v>
      </c>
      <c r="B30" s="55">
        <f t="shared" si="0"/>
        <v>45607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45608</v>
      </c>
      <c r="B31" s="55">
        <f t="shared" si="0"/>
        <v>45608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45609</v>
      </c>
      <c r="B32" s="55">
        <f t="shared" si="0"/>
        <v>45609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45610</v>
      </c>
      <c r="B33" s="55">
        <f t="shared" si="0"/>
        <v>45610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45611</v>
      </c>
      <c r="B34" s="55">
        <f t="shared" si="0"/>
        <v>45611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45612</v>
      </c>
      <c r="B35" s="55">
        <f t="shared" si="0"/>
        <v>45612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45613</v>
      </c>
      <c r="B36" s="55">
        <f t="shared" si="0"/>
        <v>45613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45614</v>
      </c>
      <c r="B37" s="55">
        <f t="shared" si="0"/>
        <v>45614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1"/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45615</v>
      </c>
      <c r="B38" s="55">
        <f t="shared" si="1"/>
        <v>45615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45616</v>
      </c>
      <c r="B39" s="55">
        <f t="shared" si="1"/>
        <v>45616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45617</v>
      </c>
      <c r="B40" s="55">
        <f t="shared" si="1"/>
        <v>45617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45618</v>
      </c>
      <c r="B41" s="55">
        <f t="shared" si="1"/>
        <v>45618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45619</v>
      </c>
      <c r="B42" s="55">
        <f t="shared" si="1"/>
        <v>45619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45620</v>
      </c>
      <c r="B43" s="55">
        <f t="shared" si="1"/>
        <v>45620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45621</v>
      </c>
      <c r="B44" s="55">
        <f t="shared" si="1"/>
        <v>45621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45622</v>
      </c>
      <c r="B45" s="55">
        <f t="shared" si="1"/>
        <v>45622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45623</v>
      </c>
      <c r="B46" s="55">
        <f t="shared" si="1"/>
        <v>45623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45624</v>
      </c>
      <c r="B47" s="55">
        <f t="shared" si="1"/>
        <v>45624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>
        <f t="shared" ref="A48:B50" si="2">IF(A47="","",IF(DAY(A47+1)=1,"",A47+1))</f>
        <v>45625</v>
      </c>
      <c r="B48" s="55">
        <f t="shared" si="2"/>
        <v>45625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>
        <f t="shared" si="2"/>
        <v>45626</v>
      </c>
      <c r="B49" s="55">
        <f t="shared" si="2"/>
        <v>45626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54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82">
        <f>COUNT(B20:B50)</f>
        <v>30</v>
      </c>
      <c r="C51" s="137">
        <f>COUNTIF(C20:E50,"〇")</f>
        <v>0</v>
      </c>
      <c r="D51" s="137"/>
      <c r="E51" s="137"/>
      <c r="F51" s="156">
        <f>COUNTIF(F20:H50,"〇")-COUNTIFS(F20:H50,"〇",C20:E50,"〇")</f>
        <v>0</v>
      </c>
      <c r="G51" s="156"/>
      <c r="H51" s="156"/>
      <c r="I51" s="139">
        <f>COUNTIF(I20:K50,"〇")-COUNTIFS(I20:K50,"〇",C20:E50,"〇")</f>
        <v>0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81">
        <f>'3'!B52+'4'!B51</f>
        <v>122</v>
      </c>
      <c r="C52" s="138">
        <f>'3'!C52+'4'!C51</f>
        <v>3</v>
      </c>
      <c r="D52" s="138"/>
      <c r="E52" s="138"/>
      <c r="F52" s="138">
        <f>'3'!F52+'4'!F51</f>
        <v>9</v>
      </c>
      <c r="G52" s="138"/>
      <c r="H52" s="138"/>
      <c r="I52" s="138">
        <f>'3'!I52+'4'!I51</f>
        <v>0</v>
      </c>
      <c r="J52" s="138"/>
      <c r="K52" s="138"/>
      <c r="L52" s="122" t="s">
        <v>56</v>
      </c>
      <c r="M52" s="123"/>
      <c r="N52" s="123"/>
      <c r="O52" s="123"/>
      <c r="P52" s="123"/>
      <c r="Q52" s="124">
        <f>ROUNDDOWN(I52/(B52-C52)*100,1)</f>
        <v>0</v>
      </c>
      <c r="R52" s="124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L52:P52"/>
    <mergeCell ref="Q52:R52"/>
    <mergeCell ref="S52:T52"/>
    <mergeCell ref="C51:E51"/>
    <mergeCell ref="F51:H51"/>
    <mergeCell ref="I51:K51"/>
    <mergeCell ref="L51:T51"/>
    <mergeCell ref="C52:E52"/>
    <mergeCell ref="F52:H52"/>
    <mergeCell ref="I52:K52"/>
  </mergeCells>
  <phoneticPr fontId="2"/>
  <conditionalFormatting sqref="F15:T15">
    <cfRule type="containsBlanks" dxfId="69" priority="4">
      <formula>LEN(TRIM(F15))=0</formula>
    </cfRule>
  </conditionalFormatting>
  <conditionalFormatting sqref="G16 I16 K16 O16 Q16 S16">
    <cfRule type="containsBlanks" dxfId="68" priority="3">
      <formula>LEN(TRIM(G16))=0</formula>
    </cfRule>
  </conditionalFormatting>
  <conditionalFormatting sqref="N10:T10 N11:S11 O7 Q7 S7">
    <cfRule type="containsBlanks" dxfId="67" priority="1">
      <formula>LEN(TRIM(N7))=0</formula>
    </cfRule>
  </conditionalFormatting>
  <dataValidations count="1">
    <dataValidation type="list" allowBlank="1" showInputMessage="1" showErrorMessage="1" sqref="C20:K50" xr:uid="{14AC5727-368D-46FE-8D7B-7490167A1B1E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A5E4-04B6-4647-810E-ABB4E10E0245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4" width="2.625" style="1" customWidth="1"/>
    <col min="25" max="25" width="2.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tr">
        <f>共通事項入力シート!C4</f>
        <v>株式会社○○建設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tr">
        <f>共通事項入力シート!C5</f>
        <v>堺　太郎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62" t="s">
        <v>20</v>
      </c>
      <c r="F15" s="148" t="str">
        <f>共通事項入力シート!C6</f>
        <v>○○小学校改築工事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6</v>
      </c>
      <c r="C18" s="7" t="s">
        <v>23</v>
      </c>
      <c r="D18" s="7">
        <f>MONTH(V20)</f>
        <v>12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45627</v>
      </c>
      <c r="B20" s="55">
        <f>V20</f>
        <v>45627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32"/>
      <c r="N20" s="132"/>
      <c r="O20" s="132"/>
      <c r="P20" s="132"/>
      <c r="Q20" s="132"/>
      <c r="R20" s="132"/>
      <c r="S20" s="132"/>
      <c r="T20" s="133"/>
      <c r="V20" s="61">
        <f>EOMONTH('4'!V20,0)+1</f>
        <v>45627</v>
      </c>
    </row>
    <row r="21" spans="1:22" ht="18" customHeight="1">
      <c r="A21" s="83">
        <f>A20+1</f>
        <v>45628</v>
      </c>
      <c r="B21" s="55">
        <f>B20+1</f>
        <v>45628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1"/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45629</v>
      </c>
      <c r="B22" s="55">
        <f t="shared" si="0"/>
        <v>45629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M22" s="132"/>
      <c r="N22" s="132"/>
      <c r="O22" s="132"/>
      <c r="P22" s="132"/>
      <c r="Q22" s="132"/>
      <c r="R22" s="132"/>
      <c r="S22" s="132"/>
      <c r="T22" s="133"/>
      <c r="V22" s="1" t="s">
        <v>72</v>
      </c>
    </row>
    <row r="23" spans="1:22" ht="18" customHeight="1">
      <c r="A23" s="83">
        <f t="shared" si="0"/>
        <v>45630</v>
      </c>
      <c r="B23" s="55">
        <f t="shared" si="0"/>
        <v>45630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2"/>
      <c r="N23" s="132"/>
      <c r="O23" s="132"/>
      <c r="P23" s="132"/>
      <c r="Q23" s="132"/>
      <c r="R23" s="132"/>
      <c r="S23" s="132"/>
      <c r="T23" s="133"/>
      <c r="V23" s="54">
        <f>EOMONTH(V20,0)</f>
        <v>45657</v>
      </c>
    </row>
    <row r="24" spans="1:22" ht="18" customHeight="1">
      <c r="A24" s="83">
        <f t="shared" si="0"/>
        <v>45631</v>
      </c>
      <c r="B24" s="55">
        <f t="shared" si="0"/>
        <v>45631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45632</v>
      </c>
      <c r="B25" s="55">
        <f t="shared" si="0"/>
        <v>45632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1"/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45633</v>
      </c>
      <c r="B26" s="55">
        <f t="shared" si="0"/>
        <v>45633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45634</v>
      </c>
      <c r="B27" s="55">
        <f t="shared" si="0"/>
        <v>45634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45635</v>
      </c>
      <c r="B28" s="55">
        <f t="shared" si="0"/>
        <v>45635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45636</v>
      </c>
      <c r="B29" s="55">
        <f t="shared" si="0"/>
        <v>45636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45637</v>
      </c>
      <c r="B30" s="55">
        <f t="shared" si="0"/>
        <v>45637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45638</v>
      </c>
      <c r="B31" s="55">
        <f t="shared" si="0"/>
        <v>45638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45639</v>
      </c>
      <c r="B32" s="55">
        <f t="shared" si="0"/>
        <v>45639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45640</v>
      </c>
      <c r="B33" s="55">
        <f t="shared" si="0"/>
        <v>45640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45641</v>
      </c>
      <c r="B34" s="55">
        <f t="shared" si="0"/>
        <v>45641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45642</v>
      </c>
      <c r="B35" s="55">
        <f t="shared" si="0"/>
        <v>45642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45643</v>
      </c>
      <c r="B36" s="55">
        <f t="shared" si="0"/>
        <v>45643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45644</v>
      </c>
      <c r="B37" s="55">
        <f t="shared" si="0"/>
        <v>45644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1"/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45645</v>
      </c>
      <c r="B38" s="55">
        <f t="shared" si="1"/>
        <v>45645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45646</v>
      </c>
      <c r="B39" s="55">
        <f t="shared" si="1"/>
        <v>45646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45647</v>
      </c>
      <c r="B40" s="55">
        <f t="shared" si="1"/>
        <v>45647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45648</v>
      </c>
      <c r="B41" s="55">
        <f t="shared" si="1"/>
        <v>45648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45649</v>
      </c>
      <c r="B42" s="55">
        <f t="shared" si="1"/>
        <v>45649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45650</v>
      </c>
      <c r="B43" s="55">
        <f t="shared" si="1"/>
        <v>45650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45651</v>
      </c>
      <c r="B44" s="55">
        <f t="shared" si="1"/>
        <v>45651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45652</v>
      </c>
      <c r="B45" s="55">
        <f t="shared" si="1"/>
        <v>45652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45653</v>
      </c>
      <c r="B46" s="55">
        <f t="shared" si="1"/>
        <v>45653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45654</v>
      </c>
      <c r="B47" s="55">
        <f t="shared" si="1"/>
        <v>45654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>
        <f t="shared" ref="A48:B50" si="2">IF(A47="","",IF(DAY(A47+1)=1,"",A47+1))</f>
        <v>45655</v>
      </c>
      <c r="B48" s="55">
        <f t="shared" si="2"/>
        <v>45655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>
        <f t="shared" si="2"/>
        <v>45656</v>
      </c>
      <c r="B49" s="55">
        <f t="shared" si="2"/>
        <v>45656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54"/>
    </row>
    <row r="50" spans="1:23" ht="18" customHeight="1" thickBot="1">
      <c r="A50" s="84">
        <f t="shared" si="2"/>
        <v>45657</v>
      </c>
      <c r="B50" s="56">
        <f t="shared" si="2"/>
        <v>45657</v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82">
        <f>COUNT(B20:B50)</f>
        <v>31</v>
      </c>
      <c r="C51" s="137">
        <f>COUNTIF(C20:E50,"〇")</f>
        <v>0</v>
      </c>
      <c r="D51" s="137"/>
      <c r="E51" s="137"/>
      <c r="F51" s="156">
        <f>COUNTIF(F20:H50,"〇")-COUNTIFS(F20:H50,"〇",C20:E50,"〇")</f>
        <v>0</v>
      </c>
      <c r="G51" s="156"/>
      <c r="H51" s="156"/>
      <c r="I51" s="139">
        <f>COUNTIF(I20:K50,"〇")-COUNTIFS(I20:K50,"〇",C20:E50,"〇")</f>
        <v>0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81">
        <f>'4'!B52+'5'!B51</f>
        <v>153</v>
      </c>
      <c r="C52" s="138">
        <f>'4'!C52+'5'!C51</f>
        <v>3</v>
      </c>
      <c r="D52" s="138"/>
      <c r="E52" s="138"/>
      <c r="F52" s="138">
        <f>'4'!F52+'5'!F51</f>
        <v>9</v>
      </c>
      <c r="G52" s="138"/>
      <c r="H52" s="138"/>
      <c r="I52" s="138">
        <f>'4'!I52+'5'!I51</f>
        <v>0</v>
      </c>
      <c r="J52" s="138"/>
      <c r="K52" s="138"/>
      <c r="L52" s="122" t="s">
        <v>56</v>
      </c>
      <c r="M52" s="123"/>
      <c r="N52" s="123"/>
      <c r="O52" s="123"/>
      <c r="P52" s="123"/>
      <c r="Q52" s="124">
        <f>ROUNDDOWN(I52/(B52-C52)*100,1)</f>
        <v>0</v>
      </c>
      <c r="R52" s="124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L52:P52"/>
    <mergeCell ref="Q52:R52"/>
    <mergeCell ref="S52:T52"/>
    <mergeCell ref="C51:E51"/>
    <mergeCell ref="F51:H51"/>
    <mergeCell ref="I51:K51"/>
    <mergeCell ref="L51:T51"/>
    <mergeCell ref="C52:E52"/>
    <mergeCell ref="F52:H52"/>
    <mergeCell ref="I52:K52"/>
  </mergeCells>
  <phoneticPr fontId="2"/>
  <conditionalFormatting sqref="F15:T15">
    <cfRule type="containsBlanks" dxfId="66" priority="4">
      <formula>LEN(TRIM(F15))=0</formula>
    </cfRule>
  </conditionalFormatting>
  <conditionalFormatting sqref="G16 I16 K16 O16 Q16 S16">
    <cfRule type="containsBlanks" dxfId="65" priority="3">
      <formula>LEN(TRIM(G16))=0</formula>
    </cfRule>
  </conditionalFormatting>
  <conditionalFormatting sqref="N10:T10 N11:S11 O7 Q7 S7">
    <cfRule type="containsBlanks" dxfId="64" priority="1">
      <formula>LEN(TRIM(N7))=0</formula>
    </cfRule>
  </conditionalFormatting>
  <dataValidations count="1">
    <dataValidation type="list" allowBlank="1" showInputMessage="1" showErrorMessage="1" sqref="C20:K50" xr:uid="{0EDFB86F-BF05-4453-A66E-E1970632F477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825DF-654A-4AC8-A77B-3BE06A1B6FA5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4" width="2.625" style="1" customWidth="1"/>
    <col min="25" max="25" width="2.7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tr">
        <f>共通事項入力シート!C4</f>
        <v>株式会社○○建設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tr">
        <f>共通事項入力シート!C5</f>
        <v>堺　太郎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62" t="s">
        <v>20</v>
      </c>
      <c r="F15" s="148" t="str">
        <f>共通事項入力シート!C6</f>
        <v>○○小学校改築工事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1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45658</v>
      </c>
      <c r="B20" s="55">
        <f>V20</f>
        <v>45658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32"/>
      <c r="N20" s="132"/>
      <c r="O20" s="132"/>
      <c r="P20" s="132"/>
      <c r="Q20" s="132"/>
      <c r="R20" s="132"/>
      <c r="S20" s="132"/>
      <c r="T20" s="133"/>
      <c r="V20" s="61">
        <f>EOMONTH('5'!V20,0)+1</f>
        <v>45658</v>
      </c>
    </row>
    <row r="21" spans="1:22" ht="18" customHeight="1">
      <c r="A21" s="83">
        <f>A20+1</f>
        <v>45659</v>
      </c>
      <c r="B21" s="55">
        <f>B20+1</f>
        <v>45659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1"/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45660</v>
      </c>
      <c r="B22" s="55">
        <f t="shared" si="0"/>
        <v>45660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M22" s="132"/>
      <c r="N22" s="132"/>
      <c r="O22" s="132"/>
      <c r="P22" s="132"/>
      <c r="Q22" s="132"/>
      <c r="R22" s="132"/>
      <c r="S22" s="132"/>
      <c r="T22" s="133"/>
      <c r="V22" s="1" t="s">
        <v>72</v>
      </c>
    </row>
    <row r="23" spans="1:22" ht="18" customHeight="1">
      <c r="A23" s="83">
        <f t="shared" si="0"/>
        <v>45661</v>
      </c>
      <c r="B23" s="55">
        <f t="shared" si="0"/>
        <v>45661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2"/>
      <c r="N23" s="132"/>
      <c r="O23" s="132"/>
      <c r="P23" s="132"/>
      <c r="Q23" s="132"/>
      <c r="R23" s="132"/>
      <c r="S23" s="132"/>
      <c r="T23" s="133"/>
      <c r="V23" s="54">
        <f>EOMONTH(V20,0)</f>
        <v>45688</v>
      </c>
    </row>
    <row r="24" spans="1:22" ht="18" customHeight="1">
      <c r="A24" s="83">
        <f t="shared" si="0"/>
        <v>45662</v>
      </c>
      <c r="B24" s="55">
        <f t="shared" si="0"/>
        <v>45662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45663</v>
      </c>
      <c r="B25" s="55">
        <f t="shared" si="0"/>
        <v>45663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1"/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45664</v>
      </c>
      <c r="B26" s="55">
        <f t="shared" si="0"/>
        <v>45664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45665</v>
      </c>
      <c r="B27" s="55">
        <f t="shared" si="0"/>
        <v>45665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45666</v>
      </c>
      <c r="B28" s="55">
        <f t="shared" si="0"/>
        <v>45666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45667</v>
      </c>
      <c r="B29" s="55">
        <f t="shared" si="0"/>
        <v>45667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45668</v>
      </c>
      <c r="B30" s="55">
        <f t="shared" si="0"/>
        <v>45668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45669</v>
      </c>
      <c r="B31" s="55">
        <f t="shared" si="0"/>
        <v>45669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45670</v>
      </c>
      <c r="B32" s="55">
        <f t="shared" si="0"/>
        <v>45670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45671</v>
      </c>
      <c r="B33" s="55">
        <f t="shared" si="0"/>
        <v>45671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45672</v>
      </c>
      <c r="B34" s="55">
        <f t="shared" si="0"/>
        <v>45672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45673</v>
      </c>
      <c r="B35" s="55">
        <f t="shared" si="0"/>
        <v>45673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45674</v>
      </c>
      <c r="B36" s="55">
        <f t="shared" si="0"/>
        <v>45674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45675</v>
      </c>
      <c r="B37" s="55">
        <f t="shared" si="0"/>
        <v>45675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1"/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45676</v>
      </c>
      <c r="B38" s="55">
        <f t="shared" si="1"/>
        <v>45676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45677</v>
      </c>
      <c r="B39" s="55">
        <f t="shared" si="1"/>
        <v>45677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45678</v>
      </c>
      <c r="B40" s="55">
        <f t="shared" si="1"/>
        <v>45678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45679</v>
      </c>
      <c r="B41" s="55">
        <f t="shared" si="1"/>
        <v>45679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45680</v>
      </c>
      <c r="B42" s="55">
        <f t="shared" si="1"/>
        <v>45680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45681</v>
      </c>
      <c r="B43" s="55">
        <f t="shared" si="1"/>
        <v>45681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45682</v>
      </c>
      <c r="B44" s="55">
        <f t="shared" si="1"/>
        <v>45682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45683</v>
      </c>
      <c r="B45" s="55">
        <f t="shared" si="1"/>
        <v>45683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45684</v>
      </c>
      <c r="B46" s="55">
        <f t="shared" si="1"/>
        <v>45684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45685</v>
      </c>
      <c r="B47" s="55">
        <f t="shared" si="1"/>
        <v>45685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>
        <f t="shared" ref="A48:B50" si="2">IF(A47="","",IF(DAY(A47+1)=1,"",A47+1))</f>
        <v>45686</v>
      </c>
      <c r="B48" s="55">
        <f t="shared" si="2"/>
        <v>45686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>
        <f t="shared" si="2"/>
        <v>45687</v>
      </c>
      <c r="B49" s="55">
        <f t="shared" si="2"/>
        <v>45687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54"/>
    </row>
    <row r="50" spans="1:23" ht="18" customHeight="1" thickBot="1">
      <c r="A50" s="84">
        <f t="shared" si="2"/>
        <v>45688</v>
      </c>
      <c r="B50" s="56">
        <f t="shared" si="2"/>
        <v>45688</v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82">
        <f>COUNT(B20:B50)</f>
        <v>31</v>
      </c>
      <c r="C51" s="137">
        <f>COUNTIF(C20:E50,"〇")</f>
        <v>0</v>
      </c>
      <c r="D51" s="137"/>
      <c r="E51" s="137"/>
      <c r="F51" s="156">
        <f>COUNTIF(F20:H50,"〇")-COUNTIFS(F20:H50,"〇",C20:E50,"〇")</f>
        <v>0</v>
      </c>
      <c r="G51" s="156"/>
      <c r="H51" s="156"/>
      <c r="I51" s="139">
        <f>COUNTIF(I20:K50,"〇")-COUNTIFS(I20:K50,"〇",C20:E50,"〇")</f>
        <v>0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81">
        <f>'5'!B52+'6'!B51</f>
        <v>184</v>
      </c>
      <c r="C52" s="138">
        <f>'5'!C52+'6'!C51</f>
        <v>3</v>
      </c>
      <c r="D52" s="138"/>
      <c r="E52" s="138"/>
      <c r="F52" s="138">
        <f>'5'!F52+'6'!F51</f>
        <v>9</v>
      </c>
      <c r="G52" s="138"/>
      <c r="H52" s="138"/>
      <c r="I52" s="138">
        <f>'5'!I52+'6'!I51</f>
        <v>0</v>
      </c>
      <c r="J52" s="138"/>
      <c r="K52" s="138"/>
      <c r="L52" s="122" t="s">
        <v>56</v>
      </c>
      <c r="M52" s="123"/>
      <c r="N52" s="123"/>
      <c r="O52" s="123"/>
      <c r="P52" s="123"/>
      <c r="Q52" s="124">
        <f>ROUNDDOWN(I52/(B52-C52)*100,1)</f>
        <v>0</v>
      </c>
      <c r="R52" s="124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L52:P52"/>
    <mergeCell ref="Q52:R52"/>
    <mergeCell ref="S52:T52"/>
    <mergeCell ref="C51:E51"/>
    <mergeCell ref="F51:H51"/>
    <mergeCell ref="I51:K51"/>
    <mergeCell ref="L51:T51"/>
    <mergeCell ref="C52:E52"/>
    <mergeCell ref="F52:H52"/>
    <mergeCell ref="I52:K52"/>
  </mergeCells>
  <phoneticPr fontId="2"/>
  <conditionalFormatting sqref="F15:T15">
    <cfRule type="containsBlanks" dxfId="63" priority="4">
      <formula>LEN(TRIM(F15))=0</formula>
    </cfRule>
  </conditionalFormatting>
  <conditionalFormatting sqref="G16 I16 K16 O16 Q16 S16">
    <cfRule type="containsBlanks" dxfId="62" priority="3">
      <formula>LEN(TRIM(G16))=0</formula>
    </cfRule>
  </conditionalFormatting>
  <conditionalFormatting sqref="N10:T10 N11:S11 O7 Q7 S7">
    <cfRule type="containsBlanks" dxfId="61" priority="1">
      <formula>LEN(TRIM(N7))=0</formula>
    </cfRule>
  </conditionalFormatting>
  <dataValidations count="1">
    <dataValidation type="list" allowBlank="1" showInputMessage="1" showErrorMessage="1" sqref="C20:K50" xr:uid="{F8664338-D451-4875-BFD3-D9848C25492E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5147D-099D-47DA-A5D2-730DD2E7832A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 t="s">
        <v>68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tr">
        <f>共通事項入力シート!C4</f>
        <v>株式会社○○建設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tr">
        <f>共通事項入力シート!C5</f>
        <v>堺　太郎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62" t="s">
        <v>20</v>
      </c>
      <c r="F15" s="148" t="str">
        <f>共通事項入力シート!C6</f>
        <v>○○小学校改築工事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2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45689</v>
      </c>
      <c r="B20" s="55">
        <f>V20</f>
        <v>45689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32"/>
      <c r="N20" s="132"/>
      <c r="O20" s="132"/>
      <c r="P20" s="132"/>
      <c r="Q20" s="132"/>
      <c r="R20" s="132"/>
      <c r="S20" s="132"/>
      <c r="T20" s="133"/>
      <c r="V20" s="61">
        <f>EOMONTH('6'!V20,0)+1</f>
        <v>45689</v>
      </c>
    </row>
    <row r="21" spans="1:22" ht="18" customHeight="1">
      <c r="A21" s="83">
        <f>A20+1</f>
        <v>45690</v>
      </c>
      <c r="B21" s="55">
        <f>B20+1</f>
        <v>45690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1"/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45691</v>
      </c>
      <c r="B22" s="55">
        <f t="shared" si="0"/>
        <v>45691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M22" s="132"/>
      <c r="N22" s="132"/>
      <c r="O22" s="132"/>
      <c r="P22" s="132"/>
      <c r="Q22" s="132"/>
      <c r="R22" s="132"/>
      <c r="S22" s="132"/>
      <c r="T22" s="133"/>
      <c r="V22" s="1" t="s">
        <v>72</v>
      </c>
    </row>
    <row r="23" spans="1:22" ht="18" customHeight="1">
      <c r="A23" s="83">
        <f t="shared" si="0"/>
        <v>45692</v>
      </c>
      <c r="B23" s="55">
        <f t="shared" si="0"/>
        <v>45692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2"/>
      <c r="N23" s="132"/>
      <c r="O23" s="132"/>
      <c r="P23" s="132"/>
      <c r="Q23" s="132"/>
      <c r="R23" s="132"/>
      <c r="S23" s="132"/>
      <c r="T23" s="133"/>
      <c r="V23" s="54">
        <f>EOMONTH(V20,0)</f>
        <v>45716</v>
      </c>
    </row>
    <row r="24" spans="1:22" ht="18" customHeight="1">
      <c r="A24" s="83">
        <f t="shared" si="0"/>
        <v>45693</v>
      </c>
      <c r="B24" s="55">
        <f t="shared" si="0"/>
        <v>45693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45694</v>
      </c>
      <c r="B25" s="55">
        <f t="shared" si="0"/>
        <v>45694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1"/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45695</v>
      </c>
      <c r="B26" s="55">
        <f t="shared" si="0"/>
        <v>45695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45696</v>
      </c>
      <c r="B27" s="55">
        <f t="shared" si="0"/>
        <v>45696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45697</v>
      </c>
      <c r="B28" s="55">
        <f t="shared" si="0"/>
        <v>45697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45698</v>
      </c>
      <c r="B29" s="55">
        <f t="shared" si="0"/>
        <v>45698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45699</v>
      </c>
      <c r="B30" s="55">
        <f t="shared" si="0"/>
        <v>45699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45700</v>
      </c>
      <c r="B31" s="55">
        <f t="shared" si="0"/>
        <v>45700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45701</v>
      </c>
      <c r="B32" s="55">
        <f t="shared" si="0"/>
        <v>45701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45702</v>
      </c>
      <c r="B33" s="55">
        <f t="shared" si="0"/>
        <v>45702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45703</v>
      </c>
      <c r="B34" s="55">
        <f t="shared" si="0"/>
        <v>45703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45704</v>
      </c>
      <c r="B35" s="55">
        <f t="shared" si="0"/>
        <v>45704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45705</v>
      </c>
      <c r="B36" s="55">
        <f t="shared" si="0"/>
        <v>45705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45706</v>
      </c>
      <c r="B37" s="55">
        <f t="shared" si="0"/>
        <v>45706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1"/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45707</v>
      </c>
      <c r="B38" s="55">
        <f t="shared" si="1"/>
        <v>45707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45708</v>
      </c>
      <c r="B39" s="55">
        <f t="shared" si="1"/>
        <v>45708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45709</v>
      </c>
      <c r="B40" s="55">
        <f t="shared" si="1"/>
        <v>45709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45710</v>
      </c>
      <c r="B41" s="55">
        <f t="shared" si="1"/>
        <v>45710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45711</v>
      </c>
      <c r="B42" s="55">
        <f t="shared" si="1"/>
        <v>45711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45712</v>
      </c>
      <c r="B43" s="55">
        <f t="shared" si="1"/>
        <v>45712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45713</v>
      </c>
      <c r="B44" s="55">
        <f t="shared" si="1"/>
        <v>45713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45714</v>
      </c>
      <c r="B45" s="55">
        <f t="shared" si="1"/>
        <v>45714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45715</v>
      </c>
      <c r="B46" s="55">
        <f t="shared" si="1"/>
        <v>45715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45716</v>
      </c>
      <c r="B47" s="55">
        <f t="shared" si="1"/>
        <v>45716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 t="str">
        <f t="shared" ref="A48:B50" si="2">IF(A47="","",IF(DAY(A47+1)=1,"",A47+1))</f>
        <v/>
      </c>
      <c r="B48" s="55" t="str">
        <f t="shared" si="2"/>
        <v/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 t="str">
        <f t="shared" si="2"/>
        <v/>
      </c>
      <c r="B49" s="55" t="str">
        <f t="shared" si="2"/>
        <v/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54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82">
        <f>COUNT(B20:B50)</f>
        <v>28</v>
      </c>
      <c r="C51" s="137">
        <f>COUNTIF(C20:E50,"〇")</f>
        <v>0</v>
      </c>
      <c r="D51" s="137"/>
      <c r="E51" s="137"/>
      <c r="F51" s="156">
        <f>COUNTIF(F20:H50,"〇")-COUNTIFS(F20:H50,"〇",C20:E50,"〇")</f>
        <v>0</v>
      </c>
      <c r="G51" s="156"/>
      <c r="H51" s="156"/>
      <c r="I51" s="139">
        <f>COUNTIF(I20:K50,"〇")-COUNTIFS(I20:K50,"〇",C20:E50,"〇")</f>
        <v>0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81">
        <f>'6'!B52+'7'!B51</f>
        <v>212</v>
      </c>
      <c r="C52" s="138">
        <f>'6'!C52+'7'!C51</f>
        <v>3</v>
      </c>
      <c r="D52" s="138"/>
      <c r="E52" s="138"/>
      <c r="F52" s="138">
        <f>'6'!F52+'7'!F51</f>
        <v>9</v>
      </c>
      <c r="G52" s="138"/>
      <c r="H52" s="138"/>
      <c r="I52" s="138">
        <f>'6'!I52+'7'!I51</f>
        <v>0</v>
      </c>
      <c r="J52" s="138"/>
      <c r="K52" s="138"/>
      <c r="L52" s="122" t="s">
        <v>56</v>
      </c>
      <c r="M52" s="123"/>
      <c r="N52" s="123"/>
      <c r="O52" s="123"/>
      <c r="P52" s="123"/>
      <c r="Q52" s="124">
        <f>ROUNDDOWN(I52/(B52-C52)*100,1)</f>
        <v>0</v>
      </c>
      <c r="R52" s="124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L52:P52"/>
    <mergeCell ref="Q52:R52"/>
    <mergeCell ref="S52:T52"/>
    <mergeCell ref="C51:E51"/>
    <mergeCell ref="F51:H51"/>
    <mergeCell ref="I51:K51"/>
    <mergeCell ref="L51:T51"/>
    <mergeCell ref="C52:E52"/>
    <mergeCell ref="F52:H52"/>
    <mergeCell ref="I52:K52"/>
  </mergeCells>
  <phoneticPr fontId="2"/>
  <conditionalFormatting sqref="F15:T15">
    <cfRule type="containsBlanks" dxfId="60" priority="4">
      <formula>LEN(TRIM(F15))=0</formula>
    </cfRule>
  </conditionalFormatting>
  <conditionalFormatting sqref="G16 I16 K16 O16 Q16 S16">
    <cfRule type="containsBlanks" dxfId="59" priority="3">
      <formula>LEN(TRIM(G16))=0</formula>
    </cfRule>
  </conditionalFormatting>
  <conditionalFormatting sqref="N10:T10 N11:S11 O7 Q7 S7">
    <cfRule type="containsBlanks" dxfId="58" priority="1">
      <formula>LEN(TRIM(N7))=0</formula>
    </cfRule>
  </conditionalFormatting>
  <dataValidations count="1">
    <dataValidation type="list" allowBlank="1" showInputMessage="1" showErrorMessage="1" sqref="C20:K50" xr:uid="{4870910D-D343-4919-8A5F-6B966A6E6331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69D8C-2D10-4C07-BB11-CF3BE718DE7E}">
  <dimension ref="A1:W56"/>
  <sheetViews>
    <sheetView view="pageBreakPreview" zoomScaleNormal="100" zoomScaleSheetLayoutView="100" workbookViewId="0">
      <selection activeCell="I51" sqref="I51:K51"/>
    </sheetView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P2" s="127" t="s">
        <v>34</v>
      </c>
      <c r="Q2" s="128"/>
      <c r="R2" s="127" t="s">
        <v>35</v>
      </c>
      <c r="S2" s="128"/>
      <c r="T2" s="12"/>
    </row>
    <row r="3" spans="1:22" ht="18" customHeight="1">
      <c r="B3" s="15"/>
      <c r="C3" s="15"/>
      <c r="D3" s="15"/>
      <c r="E3" s="15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P4" s="47"/>
      <c r="Q4" s="48"/>
      <c r="R4" s="47"/>
      <c r="S4" s="49"/>
      <c r="T4" s="12"/>
    </row>
    <row r="5" spans="1:22" ht="18" customHeight="1"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66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9" t="str">
        <f>共通事項入力シート!C4</f>
        <v>株式会社○○建設</v>
      </c>
      <c r="O10" s="129"/>
      <c r="P10" s="129"/>
      <c r="Q10" s="129"/>
      <c r="R10" s="129"/>
      <c r="S10" s="129"/>
      <c r="T10" s="129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9" t="str">
        <f>共通事項入力シート!C5</f>
        <v>堺　太郎</v>
      </c>
      <c r="O11" s="129"/>
      <c r="P11" s="129"/>
      <c r="Q11" s="129"/>
      <c r="R11" s="129"/>
      <c r="S11" s="129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35"/>
      <c r="V13" s="60" t="s">
        <v>76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55" t="s">
        <v>21</v>
      </c>
      <c r="B15" s="155"/>
      <c r="C15" s="155"/>
      <c r="D15" s="155"/>
      <c r="E15" s="62" t="s">
        <v>20</v>
      </c>
      <c r="F15" s="148" t="str">
        <f>共通事項入力シート!C6</f>
        <v>○○小学校改築工事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pans="1:22" s="13" customFormat="1" ht="18" customHeight="1">
      <c r="A16" s="155" t="s">
        <v>22</v>
      </c>
      <c r="B16" s="155"/>
      <c r="C16" s="155"/>
      <c r="D16" s="155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7</v>
      </c>
      <c r="C18" s="7" t="s">
        <v>23</v>
      </c>
      <c r="D18" s="7">
        <f>MONTH(V20)</f>
        <v>3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57" t="s">
        <v>7</v>
      </c>
      <c r="D19" s="157"/>
      <c r="E19" s="157"/>
      <c r="F19" s="143" t="s">
        <v>2</v>
      </c>
      <c r="G19" s="143"/>
      <c r="H19" s="143"/>
      <c r="I19" s="143" t="s">
        <v>3</v>
      </c>
      <c r="J19" s="143"/>
      <c r="K19" s="143"/>
      <c r="L19" s="144" t="s">
        <v>4</v>
      </c>
      <c r="M19" s="144"/>
      <c r="N19" s="144"/>
      <c r="O19" s="144"/>
      <c r="P19" s="144"/>
      <c r="Q19" s="144"/>
      <c r="R19" s="144"/>
      <c r="S19" s="144"/>
      <c r="T19" s="144"/>
      <c r="V19" s="1" t="s">
        <v>69</v>
      </c>
    </row>
    <row r="20" spans="1:22" ht="18" customHeight="1" thickBot="1">
      <c r="A20" s="83">
        <f>V20</f>
        <v>45717</v>
      </c>
      <c r="B20" s="55">
        <f>V20</f>
        <v>45717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32"/>
      <c r="N20" s="132"/>
      <c r="O20" s="132"/>
      <c r="P20" s="132"/>
      <c r="Q20" s="132"/>
      <c r="R20" s="132"/>
      <c r="S20" s="132"/>
      <c r="T20" s="133"/>
      <c r="V20" s="61">
        <f>EOMONTH('7'!V20,0)+1</f>
        <v>45717</v>
      </c>
    </row>
    <row r="21" spans="1:22" ht="18" customHeight="1">
      <c r="A21" s="83">
        <f>A20+1</f>
        <v>45718</v>
      </c>
      <c r="B21" s="55">
        <f>B20+1</f>
        <v>45718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1"/>
      <c r="M21" s="132"/>
      <c r="N21" s="132"/>
      <c r="O21" s="132"/>
      <c r="P21" s="132"/>
      <c r="Q21" s="132"/>
      <c r="R21" s="132"/>
      <c r="S21" s="132"/>
      <c r="T21" s="133"/>
      <c r="V21" s="54"/>
    </row>
    <row r="22" spans="1:22" ht="18" customHeight="1">
      <c r="A22" s="83">
        <f t="shared" ref="A22:B37" si="0">A21+1</f>
        <v>45719</v>
      </c>
      <c r="B22" s="55">
        <f t="shared" si="0"/>
        <v>45719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  <c r="M22" s="132"/>
      <c r="N22" s="132"/>
      <c r="O22" s="132"/>
      <c r="P22" s="132"/>
      <c r="Q22" s="132"/>
      <c r="R22" s="132"/>
      <c r="S22" s="132"/>
      <c r="T22" s="133"/>
      <c r="V22" s="1" t="s">
        <v>72</v>
      </c>
    </row>
    <row r="23" spans="1:22" ht="18" customHeight="1">
      <c r="A23" s="83">
        <f t="shared" si="0"/>
        <v>45720</v>
      </c>
      <c r="B23" s="55">
        <f t="shared" si="0"/>
        <v>45720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2"/>
      <c r="N23" s="132"/>
      <c r="O23" s="132"/>
      <c r="P23" s="132"/>
      <c r="Q23" s="132"/>
      <c r="R23" s="132"/>
      <c r="S23" s="132"/>
      <c r="T23" s="133"/>
      <c r="V23" s="54">
        <f>EOMONTH(V20,0)</f>
        <v>45747</v>
      </c>
    </row>
    <row r="24" spans="1:22" ht="18" customHeight="1">
      <c r="A24" s="83">
        <f t="shared" si="0"/>
        <v>45721</v>
      </c>
      <c r="B24" s="55">
        <f t="shared" si="0"/>
        <v>45721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1"/>
      <c r="M24" s="132"/>
      <c r="N24" s="132"/>
      <c r="O24" s="132"/>
      <c r="P24" s="132"/>
      <c r="Q24" s="132"/>
      <c r="R24" s="132"/>
      <c r="S24" s="132"/>
      <c r="T24" s="133"/>
      <c r="V24" s="54"/>
    </row>
    <row r="25" spans="1:22" ht="18" customHeight="1">
      <c r="A25" s="83">
        <f t="shared" si="0"/>
        <v>45722</v>
      </c>
      <c r="B25" s="55">
        <f t="shared" si="0"/>
        <v>45722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1"/>
      <c r="M25" s="132"/>
      <c r="N25" s="132"/>
      <c r="O25" s="132"/>
      <c r="P25" s="132"/>
      <c r="Q25" s="132"/>
      <c r="R25" s="132"/>
      <c r="S25" s="132"/>
      <c r="T25" s="133"/>
      <c r="V25" s="54"/>
    </row>
    <row r="26" spans="1:22" ht="18" customHeight="1">
      <c r="A26" s="83">
        <f t="shared" si="0"/>
        <v>45723</v>
      </c>
      <c r="B26" s="55">
        <f t="shared" si="0"/>
        <v>45723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32"/>
      <c r="N26" s="132"/>
      <c r="O26" s="132"/>
      <c r="P26" s="132"/>
      <c r="Q26" s="132"/>
      <c r="R26" s="132"/>
      <c r="S26" s="132"/>
      <c r="T26" s="133"/>
      <c r="V26" s="54"/>
    </row>
    <row r="27" spans="1:22" ht="18" customHeight="1">
      <c r="A27" s="83">
        <f t="shared" si="0"/>
        <v>45724</v>
      </c>
      <c r="B27" s="55">
        <f t="shared" si="0"/>
        <v>45724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M27" s="132"/>
      <c r="N27" s="132"/>
      <c r="O27" s="132"/>
      <c r="P27" s="132"/>
      <c r="Q27" s="132"/>
      <c r="R27" s="132"/>
      <c r="S27" s="132"/>
      <c r="T27" s="133"/>
      <c r="V27" s="54"/>
    </row>
    <row r="28" spans="1:22" ht="18" customHeight="1">
      <c r="A28" s="83">
        <f t="shared" si="0"/>
        <v>45725</v>
      </c>
      <c r="B28" s="55">
        <f t="shared" si="0"/>
        <v>45725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  <c r="M28" s="132"/>
      <c r="N28" s="132"/>
      <c r="O28" s="132"/>
      <c r="P28" s="132"/>
      <c r="Q28" s="132"/>
      <c r="R28" s="132"/>
      <c r="S28" s="132"/>
      <c r="T28" s="133"/>
      <c r="V28" s="54"/>
    </row>
    <row r="29" spans="1:22" ht="18" customHeight="1">
      <c r="A29" s="83">
        <f t="shared" si="0"/>
        <v>45726</v>
      </c>
      <c r="B29" s="55">
        <f t="shared" si="0"/>
        <v>45726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1"/>
      <c r="M29" s="132"/>
      <c r="N29" s="132"/>
      <c r="O29" s="132"/>
      <c r="P29" s="132"/>
      <c r="Q29" s="132"/>
      <c r="R29" s="132"/>
      <c r="S29" s="132"/>
      <c r="T29" s="133"/>
      <c r="V29" s="54"/>
    </row>
    <row r="30" spans="1:22" ht="18" customHeight="1">
      <c r="A30" s="83">
        <f t="shared" si="0"/>
        <v>45727</v>
      </c>
      <c r="B30" s="55">
        <f t="shared" si="0"/>
        <v>45727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3"/>
      <c r="V30" s="54"/>
    </row>
    <row r="31" spans="1:22" ht="18" customHeight="1">
      <c r="A31" s="83">
        <f t="shared" si="0"/>
        <v>45728</v>
      </c>
      <c r="B31" s="55">
        <f t="shared" si="0"/>
        <v>45728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  <c r="M31" s="132"/>
      <c r="N31" s="132"/>
      <c r="O31" s="132"/>
      <c r="P31" s="132"/>
      <c r="Q31" s="132"/>
      <c r="R31" s="132"/>
      <c r="S31" s="132"/>
      <c r="T31" s="133"/>
      <c r="V31" s="54"/>
    </row>
    <row r="32" spans="1:22" ht="18" customHeight="1">
      <c r="A32" s="83">
        <f t="shared" si="0"/>
        <v>45729</v>
      </c>
      <c r="B32" s="55">
        <f t="shared" si="0"/>
        <v>45729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1"/>
      <c r="M32" s="132"/>
      <c r="N32" s="132"/>
      <c r="O32" s="132"/>
      <c r="P32" s="132"/>
      <c r="Q32" s="132"/>
      <c r="R32" s="132"/>
      <c r="S32" s="132"/>
      <c r="T32" s="133"/>
      <c r="V32" s="54"/>
    </row>
    <row r="33" spans="1:22" ht="18" customHeight="1">
      <c r="A33" s="83">
        <f t="shared" si="0"/>
        <v>45730</v>
      </c>
      <c r="B33" s="55">
        <f t="shared" si="0"/>
        <v>45730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1"/>
      <c r="M33" s="132"/>
      <c r="N33" s="132"/>
      <c r="O33" s="132"/>
      <c r="P33" s="132"/>
      <c r="Q33" s="132"/>
      <c r="R33" s="132"/>
      <c r="S33" s="132"/>
      <c r="T33" s="133"/>
      <c r="V33" s="54"/>
    </row>
    <row r="34" spans="1:22" ht="18" customHeight="1">
      <c r="A34" s="83">
        <f t="shared" si="0"/>
        <v>45731</v>
      </c>
      <c r="B34" s="55">
        <f t="shared" si="0"/>
        <v>45731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  <c r="R34" s="132"/>
      <c r="S34" s="132"/>
      <c r="T34" s="133"/>
      <c r="V34" s="54"/>
    </row>
    <row r="35" spans="1:22" ht="18" customHeight="1">
      <c r="A35" s="83">
        <f t="shared" si="0"/>
        <v>45732</v>
      </c>
      <c r="B35" s="55">
        <f t="shared" si="0"/>
        <v>45732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  <c r="R35" s="132"/>
      <c r="S35" s="132"/>
      <c r="T35" s="133"/>
      <c r="V35" s="54"/>
    </row>
    <row r="36" spans="1:22" ht="18" customHeight="1">
      <c r="A36" s="83">
        <f t="shared" si="0"/>
        <v>45733</v>
      </c>
      <c r="B36" s="55">
        <f t="shared" si="0"/>
        <v>45733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  <c r="R36" s="132"/>
      <c r="S36" s="132"/>
      <c r="T36" s="133"/>
      <c r="V36" s="54"/>
    </row>
    <row r="37" spans="1:22" ht="18" customHeight="1">
      <c r="A37" s="83">
        <f t="shared" si="0"/>
        <v>45734</v>
      </c>
      <c r="B37" s="55">
        <f t="shared" si="0"/>
        <v>45734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1"/>
      <c r="M37" s="132"/>
      <c r="N37" s="132"/>
      <c r="O37" s="132"/>
      <c r="P37" s="132"/>
      <c r="Q37" s="132"/>
      <c r="R37" s="132"/>
      <c r="S37" s="132"/>
      <c r="T37" s="133"/>
      <c r="V37" s="54"/>
    </row>
    <row r="38" spans="1:22" ht="18" customHeight="1">
      <c r="A38" s="83">
        <f t="shared" ref="A38:B47" si="1">A37+1</f>
        <v>45735</v>
      </c>
      <c r="B38" s="55">
        <f t="shared" si="1"/>
        <v>45735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  <c r="M38" s="132"/>
      <c r="N38" s="132"/>
      <c r="O38" s="132"/>
      <c r="P38" s="132"/>
      <c r="Q38" s="132"/>
      <c r="R38" s="132"/>
      <c r="S38" s="132"/>
      <c r="T38" s="133"/>
      <c r="V38" s="54"/>
    </row>
    <row r="39" spans="1:22" ht="18" customHeight="1">
      <c r="A39" s="83">
        <f t="shared" si="1"/>
        <v>45736</v>
      </c>
      <c r="B39" s="55">
        <f t="shared" si="1"/>
        <v>45736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1"/>
      <c r="M39" s="132"/>
      <c r="N39" s="132"/>
      <c r="O39" s="132"/>
      <c r="P39" s="132"/>
      <c r="Q39" s="132"/>
      <c r="R39" s="132"/>
      <c r="S39" s="132"/>
      <c r="T39" s="133"/>
      <c r="V39" s="54"/>
    </row>
    <row r="40" spans="1:22" ht="18" customHeight="1">
      <c r="A40" s="83">
        <f t="shared" si="1"/>
        <v>45737</v>
      </c>
      <c r="B40" s="55">
        <f t="shared" si="1"/>
        <v>45737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  <c r="M40" s="132"/>
      <c r="N40" s="132"/>
      <c r="O40" s="132"/>
      <c r="P40" s="132"/>
      <c r="Q40" s="132"/>
      <c r="R40" s="132"/>
      <c r="S40" s="132"/>
      <c r="T40" s="133"/>
      <c r="V40" s="54"/>
    </row>
    <row r="41" spans="1:22" ht="18" customHeight="1">
      <c r="A41" s="83">
        <f t="shared" si="1"/>
        <v>45738</v>
      </c>
      <c r="B41" s="55">
        <f t="shared" si="1"/>
        <v>45738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1"/>
      <c r="M41" s="132"/>
      <c r="N41" s="132"/>
      <c r="O41" s="132"/>
      <c r="P41" s="132"/>
      <c r="Q41" s="132"/>
      <c r="R41" s="132"/>
      <c r="S41" s="132"/>
      <c r="T41" s="133"/>
      <c r="V41" s="54"/>
    </row>
    <row r="42" spans="1:22" ht="18" customHeight="1">
      <c r="A42" s="83">
        <f t="shared" si="1"/>
        <v>45739</v>
      </c>
      <c r="B42" s="55">
        <f t="shared" si="1"/>
        <v>45739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1"/>
      <c r="M42" s="132"/>
      <c r="N42" s="132"/>
      <c r="O42" s="132"/>
      <c r="P42" s="132"/>
      <c r="Q42" s="132"/>
      <c r="R42" s="132"/>
      <c r="S42" s="132"/>
      <c r="T42" s="133"/>
      <c r="V42" s="54"/>
    </row>
    <row r="43" spans="1:22" ht="18" customHeight="1">
      <c r="A43" s="83">
        <f t="shared" si="1"/>
        <v>45740</v>
      </c>
      <c r="B43" s="55">
        <f t="shared" si="1"/>
        <v>45740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2"/>
      <c r="N43" s="132"/>
      <c r="O43" s="132"/>
      <c r="P43" s="132"/>
      <c r="Q43" s="132"/>
      <c r="R43" s="132"/>
      <c r="S43" s="132"/>
      <c r="T43" s="133"/>
      <c r="V43" s="54"/>
    </row>
    <row r="44" spans="1:22" ht="18" customHeight="1">
      <c r="A44" s="83">
        <f t="shared" si="1"/>
        <v>45741</v>
      </c>
      <c r="B44" s="55">
        <f t="shared" si="1"/>
        <v>45741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  <c r="M44" s="132"/>
      <c r="N44" s="132"/>
      <c r="O44" s="132"/>
      <c r="P44" s="132"/>
      <c r="Q44" s="132"/>
      <c r="R44" s="132"/>
      <c r="S44" s="132"/>
      <c r="T44" s="133"/>
      <c r="V44" s="54"/>
    </row>
    <row r="45" spans="1:22" ht="18" customHeight="1">
      <c r="A45" s="83">
        <f t="shared" si="1"/>
        <v>45742</v>
      </c>
      <c r="B45" s="55">
        <f t="shared" si="1"/>
        <v>45742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1"/>
      <c r="M45" s="132"/>
      <c r="N45" s="132"/>
      <c r="O45" s="132"/>
      <c r="P45" s="132"/>
      <c r="Q45" s="132"/>
      <c r="R45" s="132"/>
      <c r="S45" s="132"/>
      <c r="T45" s="133"/>
      <c r="V45" s="54"/>
    </row>
    <row r="46" spans="1:22" ht="18" customHeight="1">
      <c r="A46" s="83">
        <f t="shared" si="1"/>
        <v>45743</v>
      </c>
      <c r="B46" s="55">
        <f t="shared" si="1"/>
        <v>45743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1"/>
      <c r="M46" s="132"/>
      <c r="N46" s="132"/>
      <c r="O46" s="132"/>
      <c r="P46" s="132"/>
      <c r="Q46" s="132"/>
      <c r="R46" s="132"/>
      <c r="S46" s="132"/>
      <c r="T46" s="133"/>
      <c r="V46" s="54"/>
    </row>
    <row r="47" spans="1:22" ht="18" customHeight="1">
      <c r="A47" s="83">
        <f t="shared" si="1"/>
        <v>45744</v>
      </c>
      <c r="B47" s="55">
        <f t="shared" si="1"/>
        <v>45744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  <c r="M47" s="132"/>
      <c r="N47" s="132"/>
      <c r="O47" s="132"/>
      <c r="P47" s="132"/>
      <c r="Q47" s="132"/>
      <c r="R47" s="132"/>
      <c r="S47" s="132"/>
      <c r="T47" s="133"/>
      <c r="V47" s="54"/>
    </row>
    <row r="48" spans="1:22" ht="18" customHeight="1">
      <c r="A48" s="83">
        <f t="shared" ref="A48:B50" si="2">IF(A47="","",IF(DAY(A47+1)=1,"",A47+1))</f>
        <v>45745</v>
      </c>
      <c r="B48" s="55">
        <f t="shared" si="2"/>
        <v>45745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  <c r="R48" s="132"/>
      <c r="S48" s="132"/>
      <c r="T48" s="133"/>
      <c r="V48" s="54"/>
    </row>
    <row r="49" spans="1:23" ht="18" customHeight="1">
      <c r="A49" s="83">
        <f t="shared" si="2"/>
        <v>45746</v>
      </c>
      <c r="B49" s="55">
        <f t="shared" si="2"/>
        <v>45746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  <c r="M49" s="132"/>
      <c r="N49" s="132"/>
      <c r="O49" s="132"/>
      <c r="P49" s="132"/>
      <c r="Q49" s="132"/>
      <c r="R49" s="132"/>
      <c r="S49" s="132"/>
      <c r="T49" s="133"/>
      <c r="V49" s="54"/>
    </row>
    <row r="50" spans="1:23" ht="18" customHeight="1" thickBot="1">
      <c r="A50" s="84">
        <f t="shared" si="2"/>
        <v>45747</v>
      </c>
      <c r="B50" s="56">
        <f t="shared" si="2"/>
        <v>45747</v>
      </c>
      <c r="C50" s="136"/>
      <c r="D50" s="136"/>
      <c r="E50" s="136"/>
      <c r="F50" s="130"/>
      <c r="G50" s="130"/>
      <c r="H50" s="130"/>
      <c r="I50" s="130"/>
      <c r="J50" s="130"/>
      <c r="K50" s="130"/>
      <c r="L50" s="149"/>
      <c r="M50" s="150"/>
      <c r="N50" s="150"/>
      <c r="O50" s="150"/>
      <c r="P50" s="150"/>
      <c r="Q50" s="150"/>
      <c r="R50" s="150"/>
      <c r="S50" s="150"/>
      <c r="T50" s="151"/>
      <c r="V50" s="75"/>
    </row>
    <row r="51" spans="1:23" ht="18" customHeight="1" thickTop="1">
      <c r="A51" s="11" t="s">
        <v>5</v>
      </c>
      <c r="B51" s="82">
        <f>COUNT(B20:B50)</f>
        <v>31</v>
      </c>
      <c r="C51" s="137">
        <f>COUNTIF(C20:E50,"〇")</f>
        <v>0</v>
      </c>
      <c r="D51" s="137"/>
      <c r="E51" s="137"/>
      <c r="F51" s="156">
        <f>COUNTIF(F20:H50,"〇")-COUNTIFS(F20:H50,"〇",C20:E50,"〇")</f>
        <v>0</v>
      </c>
      <c r="G51" s="156"/>
      <c r="H51" s="156"/>
      <c r="I51" s="139">
        <f>COUNTIF(I20:K50,"〇")-COUNTIFS(I20:K50,"〇",C20:E50,"〇")</f>
        <v>0</v>
      </c>
      <c r="J51" s="139"/>
      <c r="K51" s="139"/>
      <c r="L51" s="152" t="s">
        <v>89</v>
      </c>
      <c r="M51" s="153"/>
      <c r="N51" s="153"/>
      <c r="O51" s="153"/>
      <c r="P51" s="153"/>
      <c r="Q51" s="153"/>
      <c r="R51" s="153"/>
      <c r="S51" s="153"/>
      <c r="T51" s="154"/>
      <c r="V51" s="59"/>
    </row>
    <row r="52" spans="1:23" ht="18" customHeight="1">
      <c r="A52" s="10" t="s">
        <v>6</v>
      </c>
      <c r="B52" s="81">
        <f>'7'!B52+'8'!B51</f>
        <v>243</v>
      </c>
      <c r="C52" s="138">
        <f>'7'!C52+'8'!C51</f>
        <v>3</v>
      </c>
      <c r="D52" s="138"/>
      <c r="E52" s="138"/>
      <c r="F52" s="138">
        <f>'7'!F52+'8'!F51</f>
        <v>9</v>
      </c>
      <c r="G52" s="138"/>
      <c r="H52" s="138"/>
      <c r="I52" s="138">
        <f>'7'!I52+'8'!I51</f>
        <v>0</v>
      </c>
      <c r="J52" s="138"/>
      <c r="K52" s="138"/>
      <c r="L52" s="122" t="s">
        <v>56</v>
      </c>
      <c r="M52" s="123"/>
      <c r="N52" s="123"/>
      <c r="O52" s="123"/>
      <c r="P52" s="123"/>
      <c r="Q52" s="124">
        <f>ROUNDDOWN(I52/(B52-C52)*100,1)</f>
        <v>0</v>
      </c>
      <c r="R52" s="124"/>
      <c r="S52" s="125" t="s">
        <v>71</v>
      </c>
      <c r="T52" s="126"/>
    </row>
    <row r="53" spans="1:23" ht="18" customHeight="1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</row>
    <row r="54" spans="1:23" ht="13.5" customHeight="1">
      <c r="A54" s="146" t="s">
        <v>14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3" ht="13.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</row>
    <row r="56" spans="1:23">
      <c r="A56" s="145" t="s">
        <v>42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5"/>
      <c r="V56" s="5"/>
      <c r="W56" s="5"/>
    </row>
  </sheetData>
  <sheetProtection sheet="1" scenarios="1"/>
  <mergeCells count="149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L52:P52"/>
    <mergeCell ref="Q52:R52"/>
    <mergeCell ref="S52:T52"/>
    <mergeCell ref="C51:E51"/>
    <mergeCell ref="F51:H51"/>
    <mergeCell ref="I51:K51"/>
    <mergeCell ref="L51:T51"/>
    <mergeCell ref="C52:E52"/>
    <mergeCell ref="F52:H52"/>
    <mergeCell ref="I52:K52"/>
  </mergeCells>
  <phoneticPr fontId="2"/>
  <conditionalFormatting sqref="F15:T15">
    <cfRule type="containsBlanks" dxfId="57" priority="4">
      <formula>LEN(TRIM(F15))=0</formula>
    </cfRule>
  </conditionalFormatting>
  <conditionalFormatting sqref="G16 I16 K16 O16 Q16 S16">
    <cfRule type="containsBlanks" dxfId="56" priority="3">
      <formula>LEN(TRIM(G16))=0</formula>
    </cfRule>
  </conditionalFormatting>
  <conditionalFormatting sqref="N10:T10 N11:S11 O7 Q7 S7">
    <cfRule type="containsBlanks" dxfId="55" priority="1">
      <formula>LEN(TRIM(N7))=0</formula>
    </cfRule>
  </conditionalFormatting>
  <dataValidations count="1">
    <dataValidation type="list" allowBlank="1" showInputMessage="1" showErrorMessage="1" sqref="C20:K50" xr:uid="{DD3106C3-4FEB-42D5-9FAC-94E7F394D7D1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29</vt:i4>
      </vt:variant>
    </vt:vector>
  </HeadingPairs>
  <TitlesOfParts>
    <vt:vector size="59" baseType="lpstr">
      <vt:lpstr>共通事項入力シート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現場閉所報告書（単年度用）</vt:lpstr>
      <vt:lpstr>現場閉所報告書（単年度週休２日用）</vt:lpstr>
      <vt:lpstr>現場閉所報告書（複数年度用）</vt:lpstr>
      <vt:lpstr>現場閉所報告書（複数年度週休２日用）</vt:lpstr>
      <vt:lpstr>様式１計画（記入例）</vt:lpstr>
      <vt:lpstr>様式１実施（記入例）</vt:lpstr>
      <vt:lpstr>様式１計画（年始対象外期間_記入例）</vt:lpstr>
      <vt:lpstr>様式１実施（年始対象外期間_記入例）</vt:lpstr>
      <vt:lpstr>様式２（記入例）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'現場閉所報告書（単年度週休２日用）'!Print_Area</vt:lpstr>
      <vt:lpstr>'現場閉所報告書（単年度用）'!Print_Area</vt:lpstr>
      <vt:lpstr>'現場閉所報告書（複数年度週休２日用）'!Print_Area</vt:lpstr>
      <vt:lpstr>'現場閉所報告書（複数年度用）'!Print_Area</vt:lpstr>
      <vt:lpstr>'様式１計画（記入例）'!Print_Area</vt:lpstr>
      <vt:lpstr>'様式１計画（年始対象外期間_記入例）'!Print_Area</vt:lpstr>
      <vt:lpstr>'様式１実施（記入例）'!Print_Area</vt:lpstr>
      <vt:lpstr>'様式１実施（年始対象外期間_記入例）'!Print_Area</vt:lpstr>
      <vt:lpstr>'様式２（記入例）'!Print_Area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2026-01-13T08:19:40Z</dcterms:modified>
</cp:coreProperties>
</file>