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●歳出関係\●光熱水費\★R9年度\R9クリーンセンター東工場ほか1施設で使用する電力\04 HP\公告\"/>
    </mc:Choice>
  </mc:AlternateContent>
  <xr:revisionPtr revIDLastSave="0" documentId="13_ncr:1_{7791168A-8AFA-4D97-87F8-A90DD1269C64}" xr6:coauthVersionLast="47" xr6:coauthVersionMax="47" xr10:uidLastSave="{00000000-0000-0000-0000-000000000000}"/>
  <bookViews>
    <workbookView xWindow="-120" yWindow="-120" windowWidth="20730" windowHeight="11040" xr2:uid="{56EC2CAC-25D6-4D27-8966-BFE006EB57ED}"/>
  </bookViews>
  <sheets>
    <sheet name="算出例" sheetId="3" r:id="rId1"/>
  </sheets>
  <definedNames>
    <definedName name="_xlnm.Print_Area" localSheetId="0">算出例!$A$1:$Q$61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3" l="1"/>
  <c r="C57" i="3"/>
  <c r="I56" i="3"/>
  <c r="H56" i="3"/>
  <c r="G56" i="3"/>
  <c r="I55" i="3"/>
  <c r="H55" i="3"/>
  <c r="G55" i="3"/>
  <c r="I54" i="3"/>
  <c r="H54" i="3"/>
  <c r="G54" i="3"/>
  <c r="I53" i="3"/>
  <c r="H53" i="3"/>
  <c r="G53" i="3"/>
  <c r="I52" i="3"/>
  <c r="H52" i="3"/>
  <c r="G52" i="3"/>
  <c r="I51" i="3"/>
  <c r="H51" i="3"/>
  <c r="G51" i="3"/>
  <c r="I50" i="3"/>
  <c r="H50" i="3"/>
  <c r="G50" i="3"/>
  <c r="I49" i="3"/>
  <c r="H49" i="3"/>
  <c r="G49" i="3"/>
  <c r="I48" i="3"/>
  <c r="H48" i="3"/>
  <c r="G48" i="3"/>
  <c r="I47" i="3"/>
  <c r="H47" i="3"/>
  <c r="G47" i="3"/>
  <c r="I46" i="3"/>
  <c r="H46" i="3"/>
  <c r="G46" i="3"/>
  <c r="I45" i="3"/>
  <c r="H45" i="3"/>
  <c r="G45" i="3"/>
  <c r="H27" i="3"/>
  <c r="F27" i="3"/>
  <c r="D27" i="3"/>
  <c r="C27" i="3"/>
  <c r="P26" i="3"/>
  <c r="O26" i="3"/>
  <c r="N26" i="3"/>
  <c r="M26" i="3"/>
  <c r="L26" i="3"/>
  <c r="K26" i="3"/>
  <c r="J26" i="3"/>
  <c r="P25" i="3"/>
  <c r="O25" i="3"/>
  <c r="N25" i="3"/>
  <c r="M25" i="3"/>
  <c r="L25" i="3"/>
  <c r="K25" i="3"/>
  <c r="J25" i="3"/>
  <c r="P24" i="3"/>
  <c r="O24" i="3"/>
  <c r="N24" i="3"/>
  <c r="M24" i="3"/>
  <c r="L24" i="3"/>
  <c r="K24" i="3"/>
  <c r="J24" i="3"/>
  <c r="P23" i="3"/>
  <c r="O23" i="3"/>
  <c r="N23" i="3"/>
  <c r="M23" i="3"/>
  <c r="L23" i="3"/>
  <c r="K23" i="3"/>
  <c r="J23" i="3"/>
  <c r="P22" i="3"/>
  <c r="O22" i="3"/>
  <c r="N22" i="3"/>
  <c r="M22" i="3"/>
  <c r="L22" i="3"/>
  <c r="K22" i="3"/>
  <c r="J22" i="3"/>
  <c r="P21" i="3"/>
  <c r="O21" i="3"/>
  <c r="N21" i="3"/>
  <c r="M21" i="3"/>
  <c r="L21" i="3"/>
  <c r="K21" i="3"/>
  <c r="J21" i="3"/>
  <c r="P20" i="3"/>
  <c r="O20" i="3"/>
  <c r="N20" i="3"/>
  <c r="M20" i="3"/>
  <c r="L20" i="3"/>
  <c r="K20" i="3"/>
  <c r="J20" i="3"/>
  <c r="P19" i="3"/>
  <c r="O19" i="3"/>
  <c r="N19" i="3"/>
  <c r="M19" i="3"/>
  <c r="L19" i="3"/>
  <c r="K19" i="3"/>
  <c r="J19" i="3"/>
  <c r="P18" i="3"/>
  <c r="O18" i="3"/>
  <c r="N18" i="3"/>
  <c r="M18" i="3"/>
  <c r="L18" i="3"/>
  <c r="K18" i="3"/>
  <c r="J18" i="3"/>
  <c r="P17" i="3"/>
  <c r="O17" i="3"/>
  <c r="N17" i="3"/>
  <c r="M17" i="3"/>
  <c r="L17" i="3"/>
  <c r="K17" i="3"/>
  <c r="J17" i="3"/>
  <c r="P16" i="3"/>
  <c r="O16" i="3"/>
  <c r="N16" i="3"/>
  <c r="M16" i="3"/>
  <c r="L16" i="3"/>
  <c r="K16" i="3"/>
  <c r="J16" i="3"/>
  <c r="P15" i="3"/>
  <c r="O15" i="3"/>
  <c r="N15" i="3"/>
  <c r="M15" i="3"/>
  <c r="L15" i="3"/>
  <c r="K15" i="3"/>
  <c r="J15" i="3"/>
  <c r="Q24" i="3" l="1"/>
  <c r="J50" i="3"/>
  <c r="J54" i="3"/>
  <c r="Q22" i="3"/>
  <c r="Q21" i="3"/>
  <c r="J47" i="3"/>
  <c r="J51" i="3"/>
  <c r="Q19" i="3"/>
  <c r="J46" i="3"/>
  <c r="Q26" i="3"/>
  <c r="J55" i="3"/>
  <c r="Q17" i="3"/>
  <c r="Q16" i="3"/>
  <c r="Q18" i="3"/>
  <c r="Q15" i="3"/>
  <c r="Q25" i="3"/>
  <c r="J48" i="3"/>
  <c r="J56" i="3"/>
  <c r="Q23" i="3"/>
  <c r="J52" i="3"/>
  <c r="J45" i="3"/>
  <c r="J53" i="3"/>
  <c r="Q20" i="3"/>
  <c r="J49" i="3"/>
  <c r="Q27" i="3" l="1"/>
  <c r="J57" i="3"/>
  <c r="M34" i="3" l="1"/>
  <c r="M35" i="3" s="1"/>
  <c r="M38" i="3" s="1"/>
</calcChain>
</file>

<file path=xl/sharedStrings.xml><?xml version="1.0" encoding="utf-8"?>
<sst xmlns="http://schemas.openxmlformats.org/spreadsheetml/2006/main" count="128" uniqueCount="69">
  <si>
    <t>1.東工場</t>
    <phoneticPr fontId="2"/>
  </si>
  <si>
    <t>使用月</t>
    <rPh sb="0" eb="2">
      <t>シヨウ</t>
    </rPh>
    <rPh sb="2" eb="3">
      <t>ツキ</t>
    </rPh>
    <phoneticPr fontId="2"/>
  </si>
  <si>
    <t>力率
(%)</t>
    <rPh sb="0" eb="2">
      <t>リキリツ</t>
    </rPh>
    <phoneticPr fontId="2"/>
  </si>
  <si>
    <t>使用電力量
(kWh)</t>
    <phoneticPr fontId="2"/>
  </si>
  <si>
    <t>使用電力量内訳</t>
    <rPh sb="0" eb="2">
      <t>シヨウ</t>
    </rPh>
    <rPh sb="2" eb="4">
      <t>デンリョク</t>
    </rPh>
    <rPh sb="4" eb="5">
      <t>リョウ</t>
    </rPh>
    <rPh sb="5" eb="7">
      <t>ウチワケ</t>
    </rPh>
    <phoneticPr fontId="2"/>
  </si>
  <si>
    <t>特別高圧電力B(kWh)</t>
    <phoneticPr fontId="2"/>
  </si>
  <si>
    <t>特別高圧予備電力
(kWh)</t>
    <phoneticPr fontId="2"/>
  </si>
  <si>
    <t>特別高圧自家発補給
電力B(kWh)</t>
    <phoneticPr fontId="2"/>
  </si>
  <si>
    <t>夏季</t>
    <phoneticPr fontId="2"/>
  </si>
  <si>
    <t>その他季</t>
    <phoneticPr fontId="2"/>
  </si>
  <si>
    <t>令和9年4月</t>
    <rPh sb="3" eb="4">
      <t>ネン</t>
    </rPh>
    <rPh sb="5" eb="6">
      <t>ツキ</t>
    </rPh>
    <phoneticPr fontId="2"/>
  </si>
  <si>
    <t>令和9年5月</t>
    <rPh sb="3" eb="4">
      <t>ネン</t>
    </rPh>
    <rPh sb="5" eb="6">
      <t>ツキ</t>
    </rPh>
    <phoneticPr fontId="2"/>
  </si>
  <si>
    <t>-</t>
    <phoneticPr fontId="2"/>
  </si>
  <si>
    <t>令和9年6月</t>
    <rPh sb="3" eb="4">
      <t>ネン</t>
    </rPh>
    <rPh sb="5" eb="6">
      <t>ツキ</t>
    </rPh>
    <phoneticPr fontId="2"/>
  </si>
  <si>
    <t>令和9年7月</t>
    <rPh sb="3" eb="4">
      <t>ネン</t>
    </rPh>
    <rPh sb="5" eb="6">
      <t>ツキ</t>
    </rPh>
    <phoneticPr fontId="2"/>
  </si>
  <si>
    <t>令和9年8月</t>
    <rPh sb="3" eb="4">
      <t>ネン</t>
    </rPh>
    <rPh sb="5" eb="6">
      <t>ツキ</t>
    </rPh>
    <phoneticPr fontId="2"/>
  </si>
  <si>
    <t>令和9年9月</t>
    <rPh sb="3" eb="4">
      <t>ネン</t>
    </rPh>
    <rPh sb="5" eb="6">
      <t>ツキ</t>
    </rPh>
    <phoneticPr fontId="2"/>
  </si>
  <si>
    <t>令和9年10月</t>
    <rPh sb="3" eb="4">
      <t>ネン</t>
    </rPh>
    <rPh sb="6" eb="7">
      <t>ツキ</t>
    </rPh>
    <phoneticPr fontId="2"/>
  </si>
  <si>
    <t>令和9年11月</t>
    <rPh sb="3" eb="4">
      <t>ネン</t>
    </rPh>
    <rPh sb="6" eb="7">
      <t>ツキ</t>
    </rPh>
    <phoneticPr fontId="2"/>
  </si>
  <si>
    <t>令和9年12月</t>
    <rPh sb="3" eb="4">
      <t>ネン</t>
    </rPh>
    <rPh sb="6" eb="7">
      <t>ツキ</t>
    </rPh>
    <phoneticPr fontId="2"/>
  </si>
  <si>
    <t>令和10年1月</t>
    <rPh sb="4" eb="5">
      <t>ネン</t>
    </rPh>
    <rPh sb="6" eb="7">
      <t>ツキ</t>
    </rPh>
    <phoneticPr fontId="2"/>
  </si>
  <si>
    <t>令和10年2月</t>
    <rPh sb="4" eb="5">
      <t>ネン</t>
    </rPh>
    <rPh sb="6" eb="7">
      <t>ツキ</t>
    </rPh>
    <phoneticPr fontId="2"/>
  </si>
  <si>
    <t>令和10年3月</t>
    <rPh sb="4" eb="5">
      <t>ネン</t>
    </rPh>
    <rPh sb="6" eb="7">
      <t>ツキ</t>
    </rPh>
    <phoneticPr fontId="2"/>
  </si>
  <si>
    <t>-</t>
  </si>
  <si>
    <t>合計</t>
    <rPh sb="0" eb="2">
      <t>ゴウケイ</t>
    </rPh>
    <phoneticPr fontId="2"/>
  </si>
  <si>
    <t>特別高圧自家発補給
電力A(kWh)</t>
    <phoneticPr fontId="2"/>
  </si>
  <si>
    <t>基本料金
（円/kW）</t>
    <rPh sb="0" eb="4">
      <t>キホンリョウキン</t>
    </rPh>
    <rPh sb="6" eb="7">
      <t>エン</t>
    </rPh>
    <phoneticPr fontId="2"/>
  </si>
  <si>
    <t>夏季
（円/kWh）</t>
    <rPh sb="0" eb="1">
      <t>ナツ</t>
    </rPh>
    <rPh sb="1" eb="2">
      <t>キ</t>
    </rPh>
    <rPh sb="4" eb="5">
      <t>エン</t>
    </rPh>
    <phoneticPr fontId="2"/>
  </si>
  <si>
    <t>その他季
（円/kWh）</t>
    <rPh sb="5" eb="6">
      <t>エン</t>
    </rPh>
    <phoneticPr fontId="2"/>
  </si>
  <si>
    <t>特別高圧自家発補給電力B</t>
    <phoneticPr fontId="2"/>
  </si>
  <si>
    <t>特別高圧電力B</t>
    <phoneticPr fontId="2"/>
  </si>
  <si>
    <t>特別高圧予備電力（予備線）</t>
  </si>
  <si>
    <t>特別高圧自家発補給電力A</t>
    <phoneticPr fontId="2"/>
  </si>
  <si>
    <t>基本料金</t>
    <rPh sb="0" eb="4">
      <t>キホンリョウキン</t>
    </rPh>
    <phoneticPr fontId="2"/>
  </si>
  <si>
    <t>電力量料金</t>
    <rPh sb="0" eb="5">
      <t>デンリョクリョウリョウキン</t>
    </rPh>
    <phoneticPr fontId="2"/>
  </si>
  <si>
    <t>燃料費調整額等</t>
    <rPh sb="0" eb="3">
      <t>ネンリョウヒ</t>
    </rPh>
    <rPh sb="3" eb="6">
      <t>チョウセイガク</t>
    </rPh>
    <rPh sb="6" eb="7">
      <t>トウ</t>
    </rPh>
    <phoneticPr fontId="2"/>
  </si>
  <si>
    <t>合計
（円未満切捨）
(円)</t>
    <rPh sb="0" eb="2">
      <t>ゴウケイ</t>
    </rPh>
    <rPh sb="4" eb="9">
      <t>エンミマンキリス</t>
    </rPh>
    <rPh sb="12" eb="13">
      <t>エン</t>
    </rPh>
    <phoneticPr fontId="2"/>
  </si>
  <si>
    <t>⇒</t>
    <phoneticPr fontId="2"/>
  </si>
  <si>
    <t>特別高圧予備電力</t>
    <phoneticPr fontId="2"/>
  </si>
  <si>
    <t>燃料調整単価</t>
    <rPh sb="0" eb="6">
      <t>ネンリョウチョウセイタンカ</t>
    </rPh>
    <phoneticPr fontId="2"/>
  </si>
  <si>
    <t>市場価格調整単価</t>
    <phoneticPr fontId="2"/>
  </si>
  <si>
    <t>（１）料金単価一覧（円、銭単位まで記載可）（消費税込）</t>
    <phoneticPr fontId="2"/>
  </si>
  <si>
    <t>（２）積算内訳</t>
    <phoneticPr fontId="2"/>
  </si>
  <si>
    <t>2.のびやか健康館</t>
    <phoneticPr fontId="2"/>
  </si>
  <si>
    <t>夏季</t>
  </si>
  <si>
    <t>その他季</t>
  </si>
  <si>
    <t>※2　自家発補給電力について、前月から継続した使用はないものとする。</t>
    <rPh sb="3" eb="10">
      <t>ジカハツホキュウデンリョク</t>
    </rPh>
    <rPh sb="15" eb="17">
      <t>ゼンゲツ</t>
    </rPh>
    <rPh sb="19" eb="21">
      <t>ケイゾク</t>
    </rPh>
    <rPh sb="23" eb="25">
      <t>シヨウ</t>
    </rPh>
    <phoneticPr fontId="2"/>
  </si>
  <si>
    <t>※3  燃料調整単価および市場価格調整単価は、令和8年9月分の単価を適用すること。</t>
    <rPh sb="31" eb="33">
      <t>タンカ</t>
    </rPh>
    <rPh sb="34" eb="36">
      <t>テキヨウ</t>
    </rPh>
    <phoneticPr fontId="2"/>
  </si>
  <si>
    <t>単価（円/kW）</t>
    <rPh sb="0" eb="2">
      <t>タンカ</t>
    </rPh>
    <phoneticPr fontId="2"/>
  </si>
  <si>
    <t>割引率</t>
    <rPh sb="0" eb="3">
      <t>ワリビキリツ</t>
    </rPh>
    <phoneticPr fontId="2"/>
  </si>
  <si>
    <t>電力量料金単価</t>
    <rPh sb="0" eb="5">
      <t>デンリョクリョウリョウキン</t>
    </rPh>
    <rPh sb="5" eb="7">
      <t>タンカ</t>
    </rPh>
    <phoneticPr fontId="2"/>
  </si>
  <si>
    <t>※基本料金割引率は全く電気を使用しない月に適用する。</t>
    <rPh sb="1" eb="5">
      <t>キホンリョウキン</t>
    </rPh>
    <rPh sb="5" eb="8">
      <t>ワリビキリツ</t>
    </rPh>
    <rPh sb="9" eb="10">
      <t>マッタ</t>
    </rPh>
    <rPh sb="11" eb="13">
      <t>デンキ</t>
    </rPh>
    <rPh sb="14" eb="16">
      <t>シヨウ</t>
    </rPh>
    <rPh sb="19" eb="20">
      <t>ツキ</t>
    </rPh>
    <rPh sb="21" eb="23">
      <t>テキヨウ</t>
    </rPh>
    <phoneticPr fontId="2"/>
  </si>
  <si>
    <t>令和8年9月分燃調単価等</t>
    <rPh sb="7" eb="11">
      <t>ネンチョウタンカ</t>
    </rPh>
    <rPh sb="11" eb="12">
      <t>トウ</t>
    </rPh>
    <phoneticPr fontId="2"/>
  </si>
  <si>
    <t>※1  力率が85％を超える場合は、超過1％ごとに基本料金を1％割引する。なお、全く電気を使用しない月の基本料金は、【基本料金 × （100 - 割引率％）／100 】とし、力率割引は適用しない。</t>
    <rPh sb="40" eb="41">
      <t>マッタ</t>
    </rPh>
    <rPh sb="42" eb="44">
      <t>デンキ</t>
    </rPh>
    <rPh sb="59" eb="63">
      <t>キホンリョウキン</t>
    </rPh>
    <rPh sb="73" eb="76">
      <t>ワリビキリツ</t>
    </rPh>
    <phoneticPr fontId="2"/>
  </si>
  <si>
    <t>3.合計金額及び入札金額</t>
    <phoneticPr fontId="2"/>
  </si>
  <si>
    <t>合計②</t>
    <rPh sb="0" eb="2">
      <t>ゴウケイ</t>
    </rPh>
    <phoneticPr fontId="2"/>
  </si>
  <si>
    <t>合計①</t>
    <rPh sb="0" eb="2">
      <t>ゴウケイ</t>
    </rPh>
    <phoneticPr fontId="2"/>
  </si>
  <si>
    <t>消費税及び地方消費税額</t>
    <rPh sb="0" eb="3">
      <t>ショウヒゼイ</t>
    </rPh>
    <rPh sb="3" eb="4">
      <t>オヨ</t>
    </rPh>
    <rPh sb="5" eb="7">
      <t>チホウ</t>
    </rPh>
    <rPh sb="7" eb="10">
      <t>ショウヒゼイ</t>
    </rPh>
    <rPh sb="10" eb="11">
      <t>ガク</t>
    </rPh>
    <phoneticPr fontId="2"/>
  </si>
  <si>
    <t>円　　③（合計①＋合計②）</t>
    <phoneticPr fontId="2"/>
  </si>
  <si>
    <t>総　額（税込）</t>
    <rPh sb="0" eb="1">
      <t>ソウ</t>
    </rPh>
    <rPh sb="2" eb="3">
      <t>ガク</t>
    </rPh>
    <rPh sb="4" eb="6">
      <t>ゼイコミ</t>
    </rPh>
    <phoneticPr fontId="2"/>
  </si>
  <si>
    <t>入札金額（税抜）</t>
    <rPh sb="5" eb="7">
      <t>ゼイヌキ</t>
    </rPh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</si>
  <si>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</si>
  <si>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</si>
  <si>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</si>
  <si>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※1  力率が85％を超える場合は、超過1％ごとに基本料金を1％割引する。なお、全く電気を使用しない月の基本料金は、
　　　【基本料金 × （100 - 割引率％）／100 】とし、力率割引は適用しない。</t>
    <rPh sb="40" eb="41">
      <t>マッタ</t>
    </rPh>
    <rPh sb="42" eb="44">
      <t>デンキ</t>
    </rPh>
    <rPh sb="63" eb="67">
      <t>キホンリョウキン</t>
    </rPh>
    <rPh sb="77" eb="80">
      <t>ワリビキリツ</t>
    </rPh>
    <phoneticPr fontId="2"/>
  </si>
  <si>
    <t>円　　④（③×10/100）</t>
    <phoneticPr fontId="2"/>
  </si>
  <si>
    <t>　　　　（円未満切り捨て）</t>
    <phoneticPr fontId="2"/>
  </si>
  <si>
    <t>円　　（③ - ④）</t>
    <phoneticPr fontId="2"/>
  </si>
  <si>
    <t>入札書に記載する金額算出例</t>
    <rPh sb="0" eb="3">
      <t>ニュウサツショ</t>
    </rPh>
    <rPh sb="4" eb="6">
      <t>キサイ</t>
    </rPh>
    <rPh sb="8" eb="10">
      <t>キンガク</t>
    </rPh>
    <rPh sb="10" eb="12">
      <t>サンシュツ</t>
    </rPh>
    <rPh sb="12" eb="13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</si>
</sst>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&quot; kW&quot;"/>
    <numFmt numFmtId="178" formatCode="#,##0_);[Red]\(#,##0\)"/>
  </numFmts>
  <fonts count="20">
    <font>
      <sz val="11"/>
      <color theme="1"/>
      <name val="ＭＳ Ｐゴシック"/>
      <family val="2"/>
      <charset val="128"/>
    </font>
    <font>
      <sz val="10"/>
      <color theme="1"/>
      <name val="MSP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0" fontId="3" fillId="0" borderId="0" xfId="0" applyFont="1">
      <alignment vertical="center"/>
    </xf>
    <xf numFmtId="176" fontId="0" fillId="0" borderId="18" xfId="0" applyNumberFormat="1" applyBorder="1">
      <alignment vertical="center"/>
    </xf>
    <xf numFmtId="176" fontId="0" fillId="0" borderId="0" xfId="0" applyNumberFormat="1">
      <alignment vertical="center"/>
    </xf>
    <xf numFmtId="0" fontId="6" fillId="0" borderId="3" xfId="0" applyFont="1" applyBorder="1">
      <alignment vertical="center"/>
    </xf>
    <xf numFmtId="0" fontId="0" fillId="0" borderId="0" xfId="0" applyBorder="1">
      <alignment vertical="center"/>
    </xf>
    <xf numFmtId="0" fontId="5" fillId="0" borderId="15" xfId="0" applyFont="1" applyBorder="1">
      <alignment vertical="center"/>
    </xf>
    <xf numFmtId="0" fontId="5" fillId="0" borderId="15" xfId="0" applyFont="1" applyBorder="1" applyAlignment="1">
      <alignment horizontal="right" vertical="center"/>
    </xf>
    <xf numFmtId="0" fontId="3" fillId="2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6" fillId="0" borderId="1" xfId="0" applyFont="1" applyBorder="1" applyAlignment="1"/>
    <xf numFmtId="0" fontId="8" fillId="0" borderId="1" xfId="0" applyFont="1" applyBorder="1" applyAlignment="1"/>
    <xf numFmtId="0" fontId="6" fillId="0" borderId="0" xfId="0" applyFont="1" applyBorder="1" applyAlignment="1"/>
    <xf numFmtId="177" fontId="10" fillId="0" borderId="0" xfId="0" applyNumberFormat="1" applyFont="1" applyBorder="1" applyAlignment="1"/>
    <xf numFmtId="176" fontId="0" fillId="0" borderId="29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11" fillId="0" borderId="0" xfId="0" applyFont="1">
      <alignment vertical="center"/>
    </xf>
    <xf numFmtId="40" fontId="5" fillId="0" borderId="28" xfId="1" applyNumberFormat="1" applyFont="1" applyBorder="1">
      <alignment vertical="center"/>
    </xf>
    <xf numFmtId="38" fontId="0" fillId="0" borderId="33" xfId="1" applyFont="1" applyBorder="1">
      <alignment vertical="center"/>
    </xf>
    <xf numFmtId="38" fontId="0" fillId="0" borderId="31" xfId="1" applyFont="1" applyBorder="1">
      <alignment vertical="center"/>
    </xf>
    <xf numFmtId="0" fontId="9" fillId="0" borderId="0" xfId="0" applyFont="1" applyBorder="1" applyAlignment="1"/>
    <xf numFmtId="0" fontId="8" fillId="0" borderId="0" xfId="0" applyFont="1" applyBorder="1" applyAlignment="1"/>
    <xf numFmtId="2" fontId="3" fillId="2" borderId="14" xfId="0" applyNumberFormat="1" applyFont="1" applyFill="1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9" fontId="3" fillId="2" borderId="14" xfId="0" applyNumberFormat="1" applyFont="1" applyFill="1" applyBorder="1" applyAlignment="1">
      <alignment vertical="center" wrapText="1"/>
    </xf>
    <xf numFmtId="40" fontId="5" fillId="0" borderId="34" xfId="1" applyNumberFormat="1" applyFont="1" applyBorder="1">
      <alignment vertical="center"/>
    </xf>
    <xf numFmtId="40" fontId="5" fillId="0" borderId="36" xfId="1" applyNumberFormat="1" applyFont="1" applyBorder="1">
      <alignment vertical="center"/>
    </xf>
    <xf numFmtId="40" fontId="5" fillId="0" borderId="11" xfId="1" applyNumberFormat="1" applyFont="1" applyBorder="1">
      <alignment vertical="center"/>
    </xf>
    <xf numFmtId="38" fontId="0" fillId="0" borderId="32" xfId="1" applyFont="1" applyBorder="1">
      <alignment vertical="center"/>
    </xf>
    <xf numFmtId="38" fontId="0" fillId="3" borderId="35" xfId="0" applyNumberFormat="1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0" fontId="5" fillId="0" borderId="9" xfId="1" applyNumberFormat="1" applyFont="1" applyBorder="1">
      <alignment vertical="center"/>
    </xf>
    <xf numFmtId="38" fontId="0" fillId="0" borderId="40" xfId="1" applyFont="1" applyBorder="1">
      <alignment vertical="center"/>
    </xf>
    <xf numFmtId="0" fontId="0" fillId="0" borderId="41" xfId="0" applyBorder="1" applyAlignment="1">
      <alignment horizontal="center" vertical="center"/>
    </xf>
    <xf numFmtId="0" fontId="13" fillId="0" borderId="0" xfId="0" applyFont="1" applyAlignment="1"/>
    <xf numFmtId="0" fontId="0" fillId="0" borderId="0" xfId="0" applyAlignment="1"/>
    <xf numFmtId="0" fontId="14" fillId="0" borderId="0" xfId="0" applyFont="1">
      <alignment vertical="center"/>
    </xf>
    <xf numFmtId="0" fontId="14" fillId="0" borderId="0" xfId="0" applyFont="1" applyAlignment="1"/>
    <xf numFmtId="0" fontId="17" fillId="0" borderId="0" xfId="0" applyFont="1" applyBorder="1" applyAlignment="1">
      <alignment horizontal="right"/>
    </xf>
    <xf numFmtId="177" fontId="18" fillId="0" borderId="1" xfId="0" applyNumberFormat="1" applyFont="1" applyBorder="1" applyAlignment="1"/>
    <xf numFmtId="177" fontId="18" fillId="0" borderId="0" xfId="0" applyNumberFormat="1" applyFont="1" applyBorder="1" applyAlignment="1"/>
    <xf numFmtId="0" fontId="11" fillId="0" borderId="0" xfId="0" applyFont="1" applyAlignment="1">
      <alignment horizontal="left" vertical="center" indent="1"/>
    </xf>
    <xf numFmtId="40" fontId="5" fillId="4" borderId="28" xfId="1" applyNumberFormat="1" applyFont="1" applyFill="1" applyBorder="1">
      <alignment vertical="center"/>
    </xf>
    <xf numFmtId="40" fontId="5" fillId="0" borderId="28" xfId="1" applyNumberFormat="1" applyFont="1" applyFill="1" applyBorder="1">
      <alignment vertical="center"/>
    </xf>
    <xf numFmtId="0" fontId="19" fillId="0" borderId="0" xfId="0" applyFont="1">
      <alignment vertical="center"/>
    </xf>
    <xf numFmtId="176" fontId="0" fillId="0" borderId="44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45" xfId="0" applyNumberFormat="1" applyBorder="1" applyAlignment="1">
      <alignment horizontal="center" vertical="center"/>
    </xf>
    <xf numFmtId="0" fontId="14" fillId="2" borderId="14" xfId="0" applyFont="1" applyFill="1" applyBorder="1" applyAlignment="1">
      <alignment horizontal="left"/>
    </xf>
    <xf numFmtId="178" fontId="15" fillId="0" borderId="42" xfId="0" applyNumberFormat="1" applyFont="1" applyBorder="1" applyAlignment="1">
      <alignment horizontal="right"/>
    </xf>
    <xf numFmtId="178" fontId="15" fillId="0" borderId="43" xfId="1" applyNumberFormat="1" applyFont="1" applyBorder="1" applyAlignment="1">
      <alignment horizontal="right"/>
    </xf>
    <xf numFmtId="178" fontId="15" fillId="3" borderId="42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176" fontId="0" fillId="0" borderId="8" xfId="0" applyNumberFormat="1" applyBorder="1">
      <alignment vertical="center"/>
    </xf>
    <xf numFmtId="0" fontId="3" fillId="0" borderId="0" xfId="0" applyFont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86307693-76D0-47D2-BC96-AB84BEDD6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31F16-D94F-476F-88C7-F20069CB6106}">
  <sheetPr>
    <pageSetUpPr fitToPage="1"/>
  </sheetPr>
  <dimension ref="A1:Z70"/>
  <sheetViews>
    <sheetView tabSelected="1" zoomScaleNormal="100" zoomScaleSheetLayoutView="70" workbookViewId="0">
      <selection activeCell="E6" sqref="E6"/>
    </sheetView>
  </sheetViews>
  <sheetFormatPr defaultColWidth="4.625" defaultRowHeight="11.45" customHeight="1"/>
  <cols>
    <col min="1" max="1" width="11.125" customWidth="1"/>
    <col min="2" max="5" width="9.875" customWidth="1"/>
    <col min="6" max="17" width="12.125" customWidth="1"/>
    <col min="18" max="22" width="9.875" customWidth="1"/>
  </cols>
  <sheetData>
    <row r="1" spans="1:17" ht="30" customHeight="1">
      <c r="A1" s="106" t="s">
        <v>68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1.45" customHeight="1">
      <c r="A2" s="1"/>
      <c r="B2" s="1"/>
      <c r="C2" s="1"/>
      <c r="D2" s="1"/>
      <c r="E2" s="1"/>
      <c r="F2" s="1"/>
      <c r="G2" s="1"/>
      <c r="H2" s="1"/>
    </row>
    <row r="3" spans="1:17" ht="18.75" customHeight="1">
      <c r="A3" s="22" t="s">
        <v>0</v>
      </c>
    </row>
    <row r="4" spans="1:17" ht="24" customHeight="1">
      <c r="A4" s="26" t="s">
        <v>41</v>
      </c>
    </row>
    <row r="5" spans="1:17" ht="24" customHeight="1">
      <c r="A5" s="15" t="s">
        <v>30</v>
      </c>
      <c r="B5" s="15"/>
      <c r="C5" s="16"/>
      <c r="D5" s="47">
        <v>340</v>
      </c>
      <c r="F5" s="17" t="s">
        <v>29</v>
      </c>
      <c r="G5" s="17"/>
      <c r="H5" s="16"/>
      <c r="I5" s="47">
        <v>3100</v>
      </c>
      <c r="K5" s="17" t="s">
        <v>31</v>
      </c>
      <c r="L5" s="18"/>
      <c r="M5" s="48">
        <v>340</v>
      </c>
    </row>
    <row r="6" spans="1:17" ht="13.5">
      <c r="A6" s="95" t="s">
        <v>33</v>
      </c>
      <c r="B6" s="96"/>
      <c r="C6" s="95" t="s">
        <v>50</v>
      </c>
      <c r="D6" s="96"/>
      <c r="F6" s="95" t="s">
        <v>33</v>
      </c>
      <c r="G6" s="96"/>
      <c r="H6" s="95" t="s">
        <v>50</v>
      </c>
      <c r="I6" s="96"/>
      <c r="K6" s="70" t="s">
        <v>26</v>
      </c>
      <c r="L6" s="10"/>
      <c r="O6" s="52" t="s">
        <v>52</v>
      </c>
    </row>
    <row r="7" spans="1:17" ht="24" customHeight="1">
      <c r="A7" s="14" t="s">
        <v>48</v>
      </c>
      <c r="B7" s="14" t="s">
        <v>49</v>
      </c>
      <c r="C7" s="14" t="s">
        <v>28</v>
      </c>
      <c r="D7" s="14" t="s">
        <v>27</v>
      </c>
      <c r="F7" s="14" t="s">
        <v>48</v>
      </c>
      <c r="G7" s="14" t="s">
        <v>49</v>
      </c>
      <c r="H7" s="14" t="s">
        <v>28</v>
      </c>
      <c r="I7" s="14" t="s">
        <v>27</v>
      </c>
      <c r="K7" s="72"/>
      <c r="L7" s="10"/>
      <c r="O7" s="14" t="s">
        <v>39</v>
      </c>
      <c r="P7" s="14" t="s">
        <v>40</v>
      </c>
    </row>
    <row r="8" spans="1:17" ht="24" customHeight="1">
      <c r="A8" s="28"/>
      <c r="B8" s="31"/>
      <c r="C8" s="13"/>
      <c r="D8" s="13"/>
      <c r="F8" s="28"/>
      <c r="G8" s="31"/>
      <c r="H8" s="13"/>
      <c r="I8" s="13"/>
      <c r="K8" s="28"/>
      <c r="O8" s="13"/>
      <c r="P8" s="13"/>
    </row>
    <row r="9" spans="1:17" ht="20.25" customHeight="1">
      <c r="A9" s="6" t="s">
        <v>51</v>
      </c>
      <c r="F9" s="6" t="s">
        <v>51</v>
      </c>
    </row>
    <row r="10" spans="1:17" ht="18.75" customHeight="1" thickBot="1">
      <c r="A10" s="26" t="s">
        <v>42</v>
      </c>
    </row>
    <row r="11" spans="1:17" ht="11.45" customHeight="1">
      <c r="A11" s="67" t="s">
        <v>1</v>
      </c>
      <c r="B11" s="70" t="s">
        <v>2</v>
      </c>
      <c r="C11" s="70" t="s">
        <v>3</v>
      </c>
      <c r="D11" s="73" t="s">
        <v>4</v>
      </c>
      <c r="E11" s="105"/>
      <c r="F11" s="105"/>
      <c r="G11" s="105"/>
      <c r="H11" s="74"/>
      <c r="J11" s="75" t="s">
        <v>30</v>
      </c>
      <c r="K11" s="76"/>
      <c r="L11" s="103"/>
      <c r="M11" s="75" t="s">
        <v>29</v>
      </c>
      <c r="N11" s="76"/>
      <c r="O11" s="103"/>
      <c r="P11" s="84" t="s">
        <v>38</v>
      </c>
      <c r="Q11" s="81" t="s">
        <v>36</v>
      </c>
    </row>
    <row r="12" spans="1:17" ht="11.45" customHeight="1">
      <c r="A12" s="68"/>
      <c r="B12" s="71"/>
      <c r="C12" s="71"/>
      <c r="D12" s="84" t="s">
        <v>5</v>
      </c>
      <c r="E12" s="85"/>
      <c r="F12" s="84" t="s">
        <v>7</v>
      </c>
      <c r="G12" s="85"/>
      <c r="H12" s="98" t="s">
        <v>6</v>
      </c>
      <c r="J12" s="78"/>
      <c r="K12" s="79"/>
      <c r="L12" s="104"/>
      <c r="M12" s="78"/>
      <c r="N12" s="79"/>
      <c r="O12" s="104"/>
      <c r="P12" s="97"/>
      <c r="Q12" s="82"/>
    </row>
    <row r="13" spans="1:17" ht="11.45" customHeight="1">
      <c r="A13" s="68"/>
      <c r="B13" s="71"/>
      <c r="C13" s="71"/>
      <c r="D13" s="86"/>
      <c r="E13" s="87"/>
      <c r="F13" s="86"/>
      <c r="G13" s="87"/>
      <c r="H13" s="99"/>
      <c r="J13" s="88" t="s">
        <v>33</v>
      </c>
      <c r="K13" s="90" t="s">
        <v>34</v>
      </c>
      <c r="L13" s="101" t="s">
        <v>35</v>
      </c>
      <c r="M13" s="88" t="s">
        <v>33</v>
      </c>
      <c r="N13" s="90" t="s">
        <v>34</v>
      </c>
      <c r="O13" s="101" t="s">
        <v>35</v>
      </c>
      <c r="P13" s="97"/>
      <c r="Q13" s="82"/>
    </row>
    <row r="14" spans="1:17" ht="11.45" customHeight="1" thickBot="1">
      <c r="A14" s="69"/>
      <c r="B14" s="72"/>
      <c r="C14" s="72"/>
      <c r="D14" s="2" t="s">
        <v>8</v>
      </c>
      <c r="E14" s="2" t="s">
        <v>9</v>
      </c>
      <c r="F14" s="30" t="s">
        <v>44</v>
      </c>
      <c r="G14" s="2" t="s">
        <v>45</v>
      </c>
      <c r="H14" s="100"/>
      <c r="J14" s="89"/>
      <c r="K14" s="91"/>
      <c r="L14" s="102"/>
      <c r="M14" s="89"/>
      <c r="N14" s="91"/>
      <c r="O14" s="102"/>
      <c r="P14" s="86"/>
      <c r="Q14" s="83"/>
    </row>
    <row r="15" spans="1:17" ht="11.45" customHeight="1">
      <c r="A15" s="12" t="s">
        <v>10</v>
      </c>
      <c r="B15" s="53">
        <v>100</v>
      </c>
      <c r="C15" s="3">
        <v>86400</v>
      </c>
      <c r="D15" s="4">
        <v>0</v>
      </c>
      <c r="E15" s="5">
        <v>16320</v>
      </c>
      <c r="F15" s="3">
        <v>0</v>
      </c>
      <c r="G15" s="5">
        <v>70080</v>
      </c>
      <c r="H15" s="20">
        <v>0</v>
      </c>
      <c r="J15" s="23">
        <f>IF(B15=100,ROUNDDOWN($D$5*$A$8*0.85,2),ROUNDDOWN($D$5*$A$8*(1-$B$8),2))</f>
        <v>0</v>
      </c>
      <c r="K15" s="23">
        <f>ROUNDDOWN($C$8*E15,2)</f>
        <v>0</v>
      </c>
      <c r="L15" s="23">
        <f>ROUNDDOWN(($O$8+$P$8)*E15,2)</f>
        <v>0</v>
      </c>
      <c r="M15" s="23">
        <f>IF(B15=100,ROUNDDOWN($I$5*$F$8*0.85,2),ROUNDDOWN($I$5*$F$8*(1-$G$8),2))</f>
        <v>0</v>
      </c>
      <c r="N15" s="23">
        <f>ROUNDDOWN($H$8*G15,2)</f>
        <v>0</v>
      </c>
      <c r="O15" s="23">
        <f>ROUNDDOWN(($O$8+$P$8)*G15,2)</f>
        <v>0</v>
      </c>
      <c r="P15" s="33">
        <f t="shared" ref="P15:P26" si="0">ROUNDDOWN($M$5*$K$8,2)</f>
        <v>0</v>
      </c>
      <c r="Q15" s="24">
        <f>ROUNDDOWN(SUM(J15:P15),0)</f>
        <v>0</v>
      </c>
    </row>
    <row r="16" spans="1:17" ht="11.45" customHeight="1">
      <c r="A16" s="12" t="s">
        <v>11</v>
      </c>
      <c r="B16" s="54" t="s">
        <v>12</v>
      </c>
      <c r="C16" s="3">
        <v>0</v>
      </c>
      <c r="D16" s="4">
        <v>0</v>
      </c>
      <c r="E16" s="5">
        <v>0</v>
      </c>
      <c r="F16" s="3">
        <v>0</v>
      </c>
      <c r="G16" s="5">
        <v>0</v>
      </c>
      <c r="H16" s="20">
        <v>0</v>
      </c>
      <c r="J16" s="23">
        <f t="shared" ref="J16:J26" si="1">IF(B16=100,ROUNDDOWN($D$5*$A$8*0.85,2),ROUNDDOWN($D$5*$A$8*(1-$B$8),2))</f>
        <v>0</v>
      </c>
      <c r="K16" s="23">
        <f>ROUNDDOWN($C$8*E16,2)</f>
        <v>0</v>
      </c>
      <c r="L16" s="23">
        <f>ROUNDDOWN(($O$8+$P$8)*E16,2)</f>
        <v>0</v>
      </c>
      <c r="M16" s="23">
        <f t="shared" ref="M16:M26" si="2">IF(B16=100,ROUNDDOWN($I$5*$F$8*0.85,2),ROUNDDOWN($I$5*$F$8*(1-$G$8),2))</f>
        <v>0</v>
      </c>
      <c r="N16" s="23">
        <f>ROUNDDOWN($H$8*G16,2)</f>
        <v>0</v>
      </c>
      <c r="O16" s="23">
        <f>ROUNDDOWN(($O$8+$P$8)*G16,2)</f>
        <v>0</v>
      </c>
      <c r="P16" s="33">
        <f t="shared" si="0"/>
        <v>0</v>
      </c>
      <c r="Q16" s="24">
        <f t="shared" ref="Q16:Q26" si="3">ROUNDDOWN(SUM(J16:P16),0)</f>
        <v>0</v>
      </c>
    </row>
    <row r="17" spans="1:17" ht="11.45" customHeight="1">
      <c r="A17" s="12" t="s">
        <v>13</v>
      </c>
      <c r="B17" s="54" t="s">
        <v>12</v>
      </c>
      <c r="C17" s="3">
        <v>0</v>
      </c>
      <c r="D17" s="4">
        <v>0</v>
      </c>
      <c r="E17" s="5">
        <v>0</v>
      </c>
      <c r="F17" s="3">
        <v>0</v>
      </c>
      <c r="G17" s="5">
        <v>0</v>
      </c>
      <c r="H17" s="20">
        <v>0</v>
      </c>
      <c r="J17" s="23">
        <f t="shared" si="1"/>
        <v>0</v>
      </c>
      <c r="K17" s="23">
        <f>ROUNDDOWN($C$8*E17,2)</f>
        <v>0</v>
      </c>
      <c r="L17" s="23">
        <f>ROUNDDOWN(($O$8+$P$8)*E17,2)</f>
        <v>0</v>
      </c>
      <c r="M17" s="23">
        <f t="shared" si="2"/>
        <v>0</v>
      </c>
      <c r="N17" s="23">
        <f>ROUNDDOWN($H$8*G17,2)</f>
        <v>0</v>
      </c>
      <c r="O17" s="23">
        <f>ROUNDDOWN(($O$8+$P$8)*G17,2)</f>
        <v>0</v>
      </c>
      <c r="P17" s="33">
        <f t="shared" si="0"/>
        <v>0</v>
      </c>
      <c r="Q17" s="24">
        <f t="shared" si="3"/>
        <v>0</v>
      </c>
    </row>
    <row r="18" spans="1:17" ht="11.45" customHeight="1">
      <c r="A18" s="12" t="s">
        <v>14</v>
      </c>
      <c r="B18" s="54">
        <v>100</v>
      </c>
      <c r="C18" s="3">
        <v>86400</v>
      </c>
      <c r="D18" s="4">
        <v>16320</v>
      </c>
      <c r="E18" s="5">
        <v>0</v>
      </c>
      <c r="F18" s="3">
        <v>70080</v>
      </c>
      <c r="G18" s="5">
        <v>0</v>
      </c>
      <c r="H18" s="20">
        <v>0</v>
      </c>
      <c r="J18" s="23">
        <f t="shared" si="1"/>
        <v>0</v>
      </c>
      <c r="K18" s="50">
        <f>ROUNDDOWN($D$8*D18,2)</f>
        <v>0</v>
      </c>
      <c r="L18" s="23">
        <f>ROUNDDOWN(($O$8+$P$8)*D18,2)</f>
        <v>0</v>
      </c>
      <c r="M18" s="23">
        <f t="shared" si="2"/>
        <v>0</v>
      </c>
      <c r="N18" s="23">
        <f>ROUNDDOWN($I$8*F18,2)</f>
        <v>0</v>
      </c>
      <c r="O18" s="23">
        <f>ROUNDDOWN(($O$8+$P$8)*F18,2)</f>
        <v>0</v>
      </c>
      <c r="P18" s="33">
        <f t="shared" si="0"/>
        <v>0</v>
      </c>
      <c r="Q18" s="24">
        <f t="shared" si="3"/>
        <v>0</v>
      </c>
    </row>
    <row r="19" spans="1:17" ht="11.45" customHeight="1">
      <c r="A19" s="12" t="s">
        <v>15</v>
      </c>
      <c r="B19" s="54" t="s">
        <v>12</v>
      </c>
      <c r="C19" s="3">
        <v>0</v>
      </c>
      <c r="D19" s="4">
        <v>0</v>
      </c>
      <c r="E19" s="5">
        <v>0</v>
      </c>
      <c r="F19" s="3">
        <v>0</v>
      </c>
      <c r="G19" s="5">
        <v>0</v>
      </c>
      <c r="H19" s="20">
        <v>0</v>
      </c>
      <c r="J19" s="23">
        <f t="shared" si="1"/>
        <v>0</v>
      </c>
      <c r="K19" s="50">
        <f>ROUNDDOWN($D$8*D19,2)</f>
        <v>0</v>
      </c>
      <c r="L19" s="23">
        <f>ROUNDDOWN(($O$8+$P$8)*D19,2)</f>
        <v>0</v>
      </c>
      <c r="M19" s="23">
        <f t="shared" si="2"/>
        <v>0</v>
      </c>
      <c r="N19" s="23">
        <f>ROUNDDOWN($I$8*F19,2)</f>
        <v>0</v>
      </c>
      <c r="O19" s="23">
        <f>ROUNDDOWN(($O$8+$P$8)*F19,2)</f>
        <v>0</v>
      </c>
      <c r="P19" s="33">
        <f t="shared" si="0"/>
        <v>0</v>
      </c>
      <c r="Q19" s="24">
        <f t="shared" si="3"/>
        <v>0</v>
      </c>
    </row>
    <row r="20" spans="1:17" ht="11.45" customHeight="1">
      <c r="A20" s="12" t="s">
        <v>16</v>
      </c>
      <c r="B20" s="54">
        <v>100</v>
      </c>
      <c r="C20" s="3">
        <v>66112</v>
      </c>
      <c r="D20" s="4">
        <v>12240</v>
      </c>
      <c r="E20" s="5">
        <v>0</v>
      </c>
      <c r="F20" s="3">
        <v>53872</v>
      </c>
      <c r="G20" s="5">
        <v>0</v>
      </c>
      <c r="H20" s="20">
        <v>0</v>
      </c>
      <c r="I20" s="94" t="s">
        <v>37</v>
      </c>
      <c r="J20" s="23">
        <f t="shared" si="1"/>
        <v>0</v>
      </c>
      <c r="K20" s="50">
        <f>ROUNDDOWN($D$8*D20,2)</f>
        <v>0</v>
      </c>
      <c r="L20" s="23">
        <f>ROUNDDOWN(($O$8+$P$8)*D20,2)</f>
        <v>0</v>
      </c>
      <c r="M20" s="23">
        <f t="shared" si="2"/>
        <v>0</v>
      </c>
      <c r="N20" s="23">
        <f>ROUNDDOWN($I$8*F20,2)</f>
        <v>0</v>
      </c>
      <c r="O20" s="23">
        <f>ROUNDDOWN(($O$8+$P$8)*F20,2)</f>
        <v>0</v>
      </c>
      <c r="P20" s="33">
        <f t="shared" si="0"/>
        <v>0</v>
      </c>
      <c r="Q20" s="24">
        <f t="shared" si="3"/>
        <v>0</v>
      </c>
    </row>
    <row r="21" spans="1:17" ht="11.45" customHeight="1">
      <c r="A21" s="12" t="s">
        <v>17</v>
      </c>
      <c r="B21" s="54">
        <v>100</v>
      </c>
      <c r="C21" s="3">
        <v>160000</v>
      </c>
      <c r="D21" s="4">
        <v>0</v>
      </c>
      <c r="E21" s="5">
        <v>32640</v>
      </c>
      <c r="F21" s="7">
        <v>0</v>
      </c>
      <c r="G21" s="5">
        <v>127360</v>
      </c>
      <c r="H21" s="20">
        <v>0</v>
      </c>
      <c r="I21" s="94"/>
      <c r="J21" s="23">
        <f t="shared" si="1"/>
        <v>0</v>
      </c>
      <c r="K21" s="23">
        <f t="shared" ref="K21:K26" si="4">ROUNDDOWN($C$8*E21,2)</f>
        <v>0</v>
      </c>
      <c r="L21" s="23">
        <f t="shared" ref="L21:L26" si="5">ROUNDDOWN(($O$8+$P$8)*E21,2)</f>
        <v>0</v>
      </c>
      <c r="M21" s="23">
        <f t="shared" si="2"/>
        <v>0</v>
      </c>
      <c r="N21" s="23">
        <f t="shared" ref="N21:N26" si="6">ROUNDDOWN($H$8*G21,2)</f>
        <v>0</v>
      </c>
      <c r="O21" s="23">
        <f t="shared" ref="O21:O26" si="7">ROUNDDOWN(($O$8+$P$8)*G21,2)</f>
        <v>0</v>
      </c>
      <c r="P21" s="33">
        <f t="shared" si="0"/>
        <v>0</v>
      </c>
      <c r="Q21" s="24">
        <f t="shared" si="3"/>
        <v>0</v>
      </c>
    </row>
    <row r="22" spans="1:17" ht="11.45" customHeight="1">
      <c r="A22" s="12" t="s">
        <v>18</v>
      </c>
      <c r="B22" s="54">
        <v>100</v>
      </c>
      <c r="C22" s="3">
        <v>800000</v>
      </c>
      <c r="D22" s="4">
        <v>0</v>
      </c>
      <c r="E22" s="5">
        <v>163200</v>
      </c>
      <c r="F22" s="7">
        <v>0</v>
      </c>
      <c r="G22" s="5">
        <v>636800</v>
      </c>
      <c r="H22" s="20">
        <v>0</v>
      </c>
      <c r="J22" s="23">
        <f t="shared" si="1"/>
        <v>0</v>
      </c>
      <c r="K22" s="23">
        <f t="shared" si="4"/>
        <v>0</v>
      </c>
      <c r="L22" s="23">
        <f t="shared" si="5"/>
        <v>0</v>
      </c>
      <c r="M22" s="23">
        <f t="shared" si="2"/>
        <v>0</v>
      </c>
      <c r="N22" s="23">
        <f t="shared" si="6"/>
        <v>0</v>
      </c>
      <c r="O22" s="23">
        <f t="shared" si="7"/>
        <v>0</v>
      </c>
      <c r="P22" s="33">
        <f t="shared" si="0"/>
        <v>0</v>
      </c>
      <c r="Q22" s="24">
        <f t="shared" si="3"/>
        <v>0</v>
      </c>
    </row>
    <row r="23" spans="1:17" ht="11.45" customHeight="1">
      <c r="A23" s="12" t="s">
        <v>19</v>
      </c>
      <c r="B23" s="54" t="s">
        <v>12</v>
      </c>
      <c r="C23" s="3">
        <v>0</v>
      </c>
      <c r="D23" s="4">
        <v>0</v>
      </c>
      <c r="E23" s="5">
        <v>0</v>
      </c>
      <c r="F23" s="3">
        <v>0</v>
      </c>
      <c r="G23" s="5">
        <v>0</v>
      </c>
      <c r="H23" s="20">
        <v>0</v>
      </c>
      <c r="J23" s="23">
        <f t="shared" si="1"/>
        <v>0</v>
      </c>
      <c r="K23" s="23">
        <f t="shared" si="4"/>
        <v>0</v>
      </c>
      <c r="L23" s="23">
        <f t="shared" si="5"/>
        <v>0</v>
      </c>
      <c r="M23" s="23">
        <f t="shared" si="2"/>
        <v>0</v>
      </c>
      <c r="N23" s="23">
        <f t="shared" si="6"/>
        <v>0</v>
      </c>
      <c r="O23" s="23">
        <f t="shared" si="7"/>
        <v>0</v>
      </c>
      <c r="P23" s="33">
        <f t="shared" si="0"/>
        <v>0</v>
      </c>
      <c r="Q23" s="24">
        <f t="shared" si="3"/>
        <v>0</v>
      </c>
    </row>
    <row r="24" spans="1:17" ht="11.45" customHeight="1">
      <c r="A24" s="12" t="s">
        <v>20</v>
      </c>
      <c r="B24" s="54">
        <v>100</v>
      </c>
      <c r="C24" s="3">
        <v>86400</v>
      </c>
      <c r="D24" s="4">
        <v>0</v>
      </c>
      <c r="E24" s="5">
        <v>16320</v>
      </c>
      <c r="F24" s="3">
        <v>0</v>
      </c>
      <c r="G24" s="5">
        <v>70080</v>
      </c>
      <c r="H24" s="20">
        <v>0</v>
      </c>
      <c r="J24" s="23">
        <f t="shared" si="1"/>
        <v>0</v>
      </c>
      <c r="K24" s="23">
        <f t="shared" si="4"/>
        <v>0</v>
      </c>
      <c r="L24" s="23">
        <f t="shared" si="5"/>
        <v>0</v>
      </c>
      <c r="M24" s="23">
        <f t="shared" si="2"/>
        <v>0</v>
      </c>
      <c r="N24" s="23">
        <f t="shared" si="6"/>
        <v>0</v>
      </c>
      <c r="O24" s="23">
        <f t="shared" si="7"/>
        <v>0</v>
      </c>
      <c r="P24" s="33">
        <f t="shared" si="0"/>
        <v>0</v>
      </c>
      <c r="Q24" s="24">
        <f t="shared" si="3"/>
        <v>0</v>
      </c>
    </row>
    <row r="25" spans="1:17" ht="11.45" customHeight="1">
      <c r="A25" s="12" t="s">
        <v>21</v>
      </c>
      <c r="B25" s="54" t="s">
        <v>12</v>
      </c>
      <c r="C25" s="3">
        <v>0</v>
      </c>
      <c r="D25" s="4">
        <v>0</v>
      </c>
      <c r="E25" s="5">
        <v>0</v>
      </c>
      <c r="F25" s="3">
        <v>0</v>
      </c>
      <c r="G25" s="5">
        <v>0</v>
      </c>
      <c r="H25" s="20">
        <v>0</v>
      </c>
      <c r="J25" s="23">
        <f t="shared" si="1"/>
        <v>0</v>
      </c>
      <c r="K25" s="23">
        <f t="shared" si="4"/>
        <v>0</v>
      </c>
      <c r="L25" s="23">
        <f t="shared" si="5"/>
        <v>0</v>
      </c>
      <c r="M25" s="23">
        <f t="shared" si="2"/>
        <v>0</v>
      </c>
      <c r="N25" s="23">
        <f t="shared" si="6"/>
        <v>0</v>
      </c>
      <c r="O25" s="23">
        <f t="shared" si="7"/>
        <v>0</v>
      </c>
      <c r="P25" s="33">
        <f t="shared" si="0"/>
        <v>0</v>
      </c>
      <c r="Q25" s="24">
        <f t="shared" si="3"/>
        <v>0</v>
      </c>
    </row>
    <row r="26" spans="1:17" ht="11.45" customHeight="1" thickBot="1">
      <c r="A26" s="12" t="s">
        <v>22</v>
      </c>
      <c r="B26" s="55" t="s">
        <v>23</v>
      </c>
      <c r="C26" s="3">
        <v>0</v>
      </c>
      <c r="D26" s="4">
        <v>0</v>
      </c>
      <c r="E26" s="5">
        <v>0</v>
      </c>
      <c r="F26" s="3">
        <v>0</v>
      </c>
      <c r="G26" s="5">
        <v>0</v>
      </c>
      <c r="H26" s="20">
        <v>0</v>
      </c>
      <c r="J26" s="32">
        <f t="shared" si="1"/>
        <v>0</v>
      </c>
      <c r="K26" s="32">
        <f t="shared" si="4"/>
        <v>0</v>
      </c>
      <c r="L26" s="32">
        <f t="shared" si="5"/>
        <v>0</v>
      </c>
      <c r="M26" s="32">
        <f t="shared" si="2"/>
        <v>0</v>
      </c>
      <c r="N26" s="32">
        <f t="shared" si="6"/>
        <v>0</v>
      </c>
      <c r="O26" s="32">
        <f t="shared" si="7"/>
        <v>0</v>
      </c>
      <c r="P26" s="39">
        <f t="shared" si="0"/>
        <v>0</v>
      </c>
      <c r="Q26" s="40">
        <f t="shared" si="3"/>
        <v>0</v>
      </c>
    </row>
    <row r="27" spans="1:17" ht="18" customHeight="1" thickBot="1">
      <c r="A27" s="61" t="s">
        <v>24</v>
      </c>
      <c r="B27" s="62"/>
      <c r="C27" s="29">
        <f>SUM(C15:C26)</f>
        <v>1285312</v>
      </c>
      <c r="D27" s="63">
        <f>SUM(D15:E26)</f>
        <v>257040</v>
      </c>
      <c r="E27" s="64"/>
      <c r="F27" s="63">
        <f>SUM(F15:G26)</f>
        <v>1028272</v>
      </c>
      <c r="G27" s="64"/>
      <c r="H27" s="21">
        <f>SUM(H15:H26)</f>
        <v>0</v>
      </c>
      <c r="P27" s="41" t="s">
        <v>56</v>
      </c>
      <c r="Q27" s="36">
        <f>SUM(Q15:Q26)</f>
        <v>0</v>
      </c>
    </row>
    <row r="28" spans="1:17" ht="11.45" customHeight="1">
      <c r="D28" s="9"/>
      <c r="E28" s="9"/>
      <c r="F28" s="9"/>
      <c r="G28" s="9"/>
      <c r="H28" s="9"/>
    </row>
    <row r="29" spans="1:17" ht="11.45" customHeight="1">
      <c r="A29" s="6" t="s">
        <v>53</v>
      </c>
    </row>
    <row r="30" spans="1:17" ht="11.45" customHeight="1">
      <c r="A30" s="6" t="s">
        <v>46</v>
      </c>
      <c r="D30" s="8"/>
    </row>
    <row r="31" spans="1:17" ht="11.45" customHeight="1">
      <c r="A31" s="6" t="s">
        <v>47</v>
      </c>
      <c r="D31" s="8"/>
    </row>
    <row r="32" spans="1:17" ht="11.45" customHeight="1">
      <c r="A32" s="6"/>
      <c r="D32" s="8"/>
    </row>
    <row r="33" spans="1:19" ht="18.75" customHeight="1">
      <c r="A33" s="22" t="s">
        <v>43</v>
      </c>
      <c r="K33" s="49" t="s">
        <v>54</v>
      </c>
    </row>
    <row r="34" spans="1:19" ht="24" customHeight="1">
      <c r="A34" s="26" t="s">
        <v>41</v>
      </c>
      <c r="L34" s="46" t="s">
        <v>59</v>
      </c>
      <c r="M34" s="57">
        <f>+Q27+J57</f>
        <v>0</v>
      </c>
      <c r="N34" s="57"/>
      <c r="O34" s="57"/>
      <c r="P34" s="45" t="s">
        <v>58</v>
      </c>
    </row>
    <row r="35" spans="1:19" ht="24" customHeight="1">
      <c r="A35" s="15" t="s">
        <v>32</v>
      </c>
      <c r="B35" s="15"/>
      <c r="C35" s="16"/>
      <c r="D35" s="47">
        <v>550</v>
      </c>
      <c r="F35" s="27"/>
      <c r="G35" s="18"/>
      <c r="H35" s="19"/>
      <c r="I35" s="10"/>
      <c r="J35" s="10"/>
      <c r="K35" s="27"/>
      <c r="L35" s="46" t="s">
        <v>57</v>
      </c>
      <c r="M35" s="58">
        <f>ROUNDDOWN(M34*10/100,0)</f>
        <v>0</v>
      </c>
      <c r="N35" s="58"/>
      <c r="O35" s="58"/>
      <c r="P35" s="45" t="s">
        <v>65</v>
      </c>
    </row>
    <row r="36" spans="1:19" ht="13.5">
      <c r="A36" s="95" t="s">
        <v>33</v>
      </c>
      <c r="B36" s="96"/>
      <c r="C36" s="95" t="s">
        <v>50</v>
      </c>
      <c r="D36" s="96"/>
      <c r="P36" s="44" t="s">
        <v>66</v>
      </c>
      <c r="R36" s="45"/>
      <c r="S36" s="45"/>
    </row>
    <row r="37" spans="1:19" ht="24" customHeight="1">
      <c r="A37" s="14" t="s">
        <v>48</v>
      </c>
      <c r="B37" s="14" t="s">
        <v>49</v>
      </c>
      <c r="C37" s="14" t="s">
        <v>28</v>
      </c>
      <c r="D37" s="14" t="s">
        <v>27</v>
      </c>
      <c r="R37" s="45"/>
      <c r="S37" s="45"/>
    </row>
    <row r="38" spans="1:19" ht="24" customHeight="1">
      <c r="A38" s="28"/>
      <c r="B38" s="31"/>
      <c r="C38" s="13"/>
      <c r="D38" s="13"/>
      <c r="L38" s="46" t="s">
        <v>60</v>
      </c>
      <c r="M38" s="59">
        <f>+M34-M35</f>
        <v>0</v>
      </c>
      <c r="N38" s="59"/>
      <c r="O38" s="59"/>
      <c r="P38" s="45" t="s">
        <v>67</v>
      </c>
      <c r="R38" s="42"/>
      <c r="S38" s="42"/>
    </row>
    <row r="39" spans="1:19" ht="11.45" customHeight="1">
      <c r="A39" s="6" t="s">
        <v>51</v>
      </c>
      <c r="L39" s="42"/>
      <c r="R39" s="42"/>
      <c r="S39" s="42"/>
    </row>
    <row r="40" spans="1:19" ht="18.75" customHeight="1" thickBot="1">
      <c r="A40" s="26" t="s">
        <v>42</v>
      </c>
    </row>
    <row r="41" spans="1:19" ht="11.45" customHeight="1">
      <c r="A41" s="67" t="s">
        <v>1</v>
      </c>
      <c r="B41" s="70" t="s">
        <v>2</v>
      </c>
      <c r="C41" s="70" t="s">
        <v>3</v>
      </c>
      <c r="D41" s="73" t="s">
        <v>4</v>
      </c>
      <c r="E41" s="74"/>
      <c r="G41" s="75" t="s">
        <v>32</v>
      </c>
      <c r="H41" s="76"/>
      <c r="I41" s="77"/>
      <c r="J41" s="81" t="s">
        <v>36</v>
      </c>
      <c r="L41" s="66" t="s">
        <v>61</v>
      </c>
      <c r="M41" s="56"/>
      <c r="N41" s="56"/>
      <c r="O41" s="56"/>
      <c r="P41" s="56"/>
    </row>
    <row r="42" spans="1:19" ht="11.45" customHeight="1">
      <c r="A42" s="68"/>
      <c r="B42" s="71"/>
      <c r="C42" s="71"/>
      <c r="D42" s="84" t="s">
        <v>25</v>
      </c>
      <c r="E42" s="85"/>
      <c r="G42" s="78"/>
      <c r="H42" s="79"/>
      <c r="I42" s="80"/>
      <c r="J42" s="82"/>
      <c r="L42" s="66"/>
      <c r="M42" s="56"/>
      <c r="N42" s="56"/>
      <c r="O42" s="56"/>
      <c r="P42" s="56"/>
    </row>
    <row r="43" spans="1:19" ht="11.45" customHeight="1">
      <c r="A43" s="68"/>
      <c r="B43" s="71"/>
      <c r="C43" s="71"/>
      <c r="D43" s="86"/>
      <c r="E43" s="87"/>
      <c r="G43" s="88" t="s">
        <v>33</v>
      </c>
      <c r="H43" s="90" t="s">
        <v>34</v>
      </c>
      <c r="I43" s="92" t="s">
        <v>35</v>
      </c>
      <c r="J43" s="82"/>
      <c r="L43" s="66" t="s">
        <v>62</v>
      </c>
      <c r="M43" s="56"/>
      <c r="N43" s="56"/>
      <c r="O43" s="56"/>
      <c r="P43" s="56"/>
    </row>
    <row r="44" spans="1:19" ht="11.45" customHeight="1" thickBot="1">
      <c r="A44" s="69"/>
      <c r="B44" s="72"/>
      <c r="C44" s="72"/>
      <c r="D44" s="2" t="s">
        <v>44</v>
      </c>
      <c r="E44" s="2" t="s">
        <v>45</v>
      </c>
      <c r="G44" s="89"/>
      <c r="H44" s="91"/>
      <c r="I44" s="93"/>
      <c r="J44" s="83"/>
      <c r="L44" s="66"/>
      <c r="M44" s="56"/>
      <c r="N44" s="56"/>
      <c r="O44" s="56"/>
      <c r="P44" s="56"/>
    </row>
    <row r="45" spans="1:19" ht="11.45" customHeight="1">
      <c r="A45" s="11" t="s">
        <v>10</v>
      </c>
      <c r="B45" s="53">
        <v>100</v>
      </c>
      <c r="C45" s="3">
        <v>14400</v>
      </c>
      <c r="D45" s="3">
        <v>0</v>
      </c>
      <c r="E45" s="5">
        <v>14400</v>
      </c>
      <c r="G45" s="23">
        <f t="shared" ref="G45:G56" si="8">IF(B45=100,ROUNDDOWN($D$35*$A$38*0.85,2),ROUNDDOWN($D$35*$A$38*(1-$B$38),2))</f>
        <v>0</v>
      </c>
      <c r="H45" s="23">
        <f>ROUNDDOWN($C$38*E45,2)</f>
        <v>0</v>
      </c>
      <c r="I45" s="33">
        <f>ROUNDDOWN(($O$8+$P$8)*E45,2)</f>
        <v>0</v>
      </c>
      <c r="J45" s="24">
        <f>ROUNDDOWN(SUM(G45:I45),0)</f>
        <v>0</v>
      </c>
      <c r="L45" s="66" t="s">
        <v>63</v>
      </c>
      <c r="M45" s="56"/>
      <c r="N45" s="56"/>
      <c r="O45" s="56"/>
      <c r="P45" s="56"/>
    </row>
    <row r="46" spans="1:19" ht="11.45" customHeight="1">
      <c r="A46" s="11" t="s">
        <v>11</v>
      </c>
      <c r="B46" s="54" t="s">
        <v>12</v>
      </c>
      <c r="C46" s="3">
        <v>0</v>
      </c>
      <c r="D46" s="3">
        <v>0</v>
      </c>
      <c r="E46" s="5">
        <v>0</v>
      </c>
      <c r="G46" s="23">
        <f t="shared" si="8"/>
        <v>0</v>
      </c>
      <c r="H46" s="23">
        <f>ROUNDDOWN($C$38*E46,2)</f>
        <v>0</v>
      </c>
      <c r="I46" s="33">
        <f>ROUNDDOWN(($O$8+$P$8)*E46,2)</f>
        <v>0</v>
      </c>
      <c r="J46" s="25">
        <f t="shared" ref="J46:J56" si="9">ROUNDDOWN(SUM(G46:I46),0)</f>
        <v>0</v>
      </c>
      <c r="L46" s="66"/>
      <c r="M46" s="56"/>
      <c r="N46" s="56"/>
      <c r="O46" s="56"/>
      <c r="P46" s="56"/>
    </row>
    <row r="47" spans="1:19" ht="11.45" customHeight="1">
      <c r="A47" s="11" t="s">
        <v>13</v>
      </c>
      <c r="B47" s="54" t="s">
        <v>12</v>
      </c>
      <c r="C47" s="3">
        <v>0</v>
      </c>
      <c r="D47" s="3">
        <v>0</v>
      </c>
      <c r="E47" s="5">
        <v>0</v>
      </c>
      <c r="G47" s="23">
        <f t="shared" si="8"/>
        <v>0</v>
      </c>
      <c r="H47" s="23">
        <f>ROUNDDOWN($C$38*E47,2)</f>
        <v>0</v>
      </c>
      <c r="I47" s="33">
        <f>ROUNDDOWN(($O$8+$P$8)*E47,2)</f>
        <v>0</v>
      </c>
      <c r="J47" s="25">
        <f t="shared" si="9"/>
        <v>0</v>
      </c>
    </row>
    <row r="48" spans="1:19" ht="11.45" customHeight="1">
      <c r="A48" s="11" t="s">
        <v>14</v>
      </c>
      <c r="B48" s="54">
        <v>100</v>
      </c>
      <c r="C48" s="3">
        <v>14400</v>
      </c>
      <c r="D48" s="3">
        <v>14400</v>
      </c>
      <c r="E48" s="5">
        <v>0</v>
      </c>
      <c r="G48" s="23">
        <f t="shared" si="8"/>
        <v>0</v>
      </c>
      <c r="H48" s="51">
        <f>ROUNDDOWN($C$38*D48,2)</f>
        <v>0</v>
      </c>
      <c r="I48" s="33">
        <f>ROUNDDOWN(($O$8+$P$8)*D48,2)</f>
        <v>0</v>
      </c>
      <c r="J48" s="25">
        <f t="shared" si="9"/>
        <v>0</v>
      </c>
    </row>
    <row r="49" spans="1:10" ht="11.45" customHeight="1">
      <c r="A49" s="11" t="s">
        <v>15</v>
      </c>
      <c r="B49" s="54" t="s">
        <v>12</v>
      </c>
      <c r="C49" s="3">
        <v>0</v>
      </c>
      <c r="D49" s="3">
        <v>0</v>
      </c>
      <c r="E49" s="5">
        <v>0</v>
      </c>
      <c r="G49" s="23">
        <f t="shared" si="8"/>
        <v>0</v>
      </c>
      <c r="H49" s="51">
        <f>ROUNDDOWN($C$38*D49,2)</f>
        <v>0</v>
      </c>
      <c r="I49" s="33">
        <f>ROUNDDOWN(($O$8+$P$8)*D49,2)</f>
        <v>0</v>
      </c>
      <c r="J49" s="25">
        <f t="shared" si="9"/>
        <v>0</v>
      </c>
    </row>
    <row r="50" spans="1:10" ht="11.45" customHeight="1">
      <c r="A50" s="11" t="s">
        <v>16</v>
      </c>
      <c r="B50" s="54">
        <v>100</v>
      </c>
      <c r="C50" s="3">
        <v>8438</v>
      </c>
      <c r="D50" s="3">
        <v>8438</v>
      </c>
      <c r="E50" s="5">
        <v>0</v>
      </c>
      <c r="F50" s="60" t="s">
        <v>37</v>
      </c>
      <c r="G50" s="23">
        <f t="shared" si="8"/>
        <v>0</v>
      </c>
      <c r="H50" s="51">
        <f>ROUNDDOWN($C$38*D50,2)</f>
        <v>0</v>
      </c>
      <c r="I50" s="33">
        <f>ROUNDDOWN(($O$8+$P$8)*D50,2)</f>
        <v>0</v>
      </c>
      <c r="J50" s="25">
        <f t="shared" si="9"/>
        <v>0</v>
      </c>
    </row>
    <row r="51" spans="1:10" ht="11.45" customHeight="1">
      <c r="A51" s="11" t="s">
        <v>17</v>
      </c>
      <c r="B51" s="54">
        <v>100</v>
      </c>
      <c r="C51" s="3">
        <v>25600</v>
      </c>
      <c r="D51" s="3">
        <v>0</v>
      </c>
      <c r="E51" s="5">
        <v>25600</v>
      </c>
      <c r="F51" s="60"/>
      <c r="G51" s="23">
        <f t="shared" si="8"/>
        <v>0</v>
      </c>
      <c r="H51" s="23">
        <f t="shared" ref="H51:H56" si="10">ROUNDDOWN($C$38*E51,2)</f>
        <v>0</v>
      </c>
      <c r="I51" s="33">
        <f t="shared" ref="I51:I56" si="11">ROUNDDOWN(($O$8+$P$8)*E51,2)</f>
        <v>0</v>
      </c>
      <c r="J51" s="25">
        <f t="shared" si="9"/>
        <v>0</v>
      </c>
    </row>
    <row r="52" spans="1:10" ht="11.45" customHeight="1">
      <c r="A52" s="11" t="s">
        <v>18</v>
      </c>
      <c r="B52" s="54">
        <v>100</v>
      </c>
      <c r="C52" s="3">
        <v>128000</v>
      </c>
      <c r="D52" s="3">
        <v>0</v>
      </c>
      <c r="E52" s="5">
        <v>128000</v>
      </c>
      <c r="G52" s="23">
        <f t="shared" si="8"/>
        <v>0</v>
      </c>
      <c r="H52" s="23">
        <f t="shared" si="10"/>
        <v>0</v>
      </c>
      <c r="I52" s="33">
        <f t="shared" si="11"/>
        <v>0</v>
      </c>
      <c r="J52" s="25">
        <f t="shared" si="9"/>
        <v>0</v>
      </c>
    </row>
    <row r="53" spans="1:10" ht="11.45" customHeight="1">
      <c r="A53" s="11" t="s">
        <v>19</v>
      </c>
      <c r="B53" s="54" t="s">
        <v>12</v>
      </c>
      <c r="C53" s="3">
        <v>0</v>
      </c>
      <c r="D53" s="3">
        <v>0</v>
      </c>
      <c r="E53" s="5">
        <v>0</v>
      </c>
      <c r="G53" s="23">
        <f t="shared" si="8"/>
        <v>0</v>
      </c>
      <c r="H53" s="23">
        <f t="shared" si="10"/>
        <v>0</v>
      </c>
      <c r="I53" s="33">
        <f t="shared" si="11"/>
        <v>0</v>
      </c>
      <c r="J53" s="25">
        <f t="shared" si="9"/>
        <v>0</v>
      </c>
    </row>
    <row r="54" spans="1:10" ht="11.45" customHeight="1">
      <c r="A54" s="11" t="s">
        <v>20</v>
      </c>
      <c r="B54" s="54">
        <v>100</v>
      </c>
      <c r="C54" s="3">
        <v>14400</v>
      </c>
      <c r="D54" s="3">
        <v>0</v>
      </c>
      <c r="E54" s="5">
        <v>14400</v>
      </c>
      <c r="G54" s="23">
        <f t="shared" si="8"/>
        <v>0</v>
      </c>
      <c r="H54" s="23">
        <f t="shared" si="10"/>
        <v>0</v>
      </c>
      <c r="I54" s="33">
        <f t="shared" si="11"/>
        <v>0</v>
      </c>
      <c r="J54" s="25">
        <f t="shared" si="9"/>
        <v>0</v>
      </c>
    </row>
    <row r="55" spans="1:10" ht="11.45" customHeight="1">
      <c r="A55" s="11" t="s">
        <v>21</v>
      </c>
      <c r="B55" s="54" t="s">
        <v>12</v>
      </c>
      <c r="C55" s="3">
        <v>0</v>
      </c>
      <c r="D55" s="3">
        <v>0</v>
      </c>
      <c r="E55" s="5">
        <v>0</v>
      </c>
      <c r="G55" s="23">
        <f t="shared" si="8"/>
        <v>0</v>
      </c>
      <c r="H55" s="23">
        <f t="shared" si="10"/>
        <v>0</v>
      </c>
      <c r="I55" s="33">
        <f t="shared" si="11"/>
        <v>0</v>
      </c>
      <c r="J55" s="25">
        <f t="shared" si="9"/>
        <v>0</v>
      </c>
    </row>
    <row r="56" spans="1:10" ht="11.45" customHeight="1" thickBot="1">
      <c r="A56" s="11" t="s">
        <v>22</v>
      </c>
      <c r="B56" s="55" t="s">
        <v>12</v>
      </c>
      <c r="C56" s="3">
        <v>0</v>
      </c>
      <c r="D56" s="3">
        <v>0</v>
      </c>
      <c r="E56" s="5">
        <v>0</v>
      </c>
      <c r="G56" s="32">
        <f t="shared" si="8"/>
        <v>0</v>
      </c>
      <c r="H56" s="32">
        <f t="shared" si="10"/>
        <v>0</v>
      </c>
      <c r="I56" s="34">
        <f t="shared" si="11"/>
        <v>0</v>
      </c>
      <c r="J56" s="35">
        <f t="shared" si="9"/>
        <v>0</v>
      </c>
    </row>
    <row r="57" spans="1:10" ht="18" customHeight="1" thickBot="1">
      <c r="A57" s="61" t="s">
        <v>24</v>
      </c>
      <c r="B57" s="62"/>
      <c r="C57" s="29">
        <f>SUM(C45:C56)</f>
        <v>205238</v>
      </c>
      <c r="D57" s="63">
        <f>SUM(D45:E56)</f>
        <v>205238</v>
      </c>
      <c r="E57" s="64"/>
      <c r="H57" s="38"/>
      <c r="I57" s="37" t="s">
        <v>55</v>
      </c>
      <c r="J57" s="36">
        <f>SUM(J45:J56)</f>
        <v>0</v>
      </c>
    </row>
    <row r="59" spans="1:10" ht="30" customHeight="1">
      <c r="A59" s="65" t="s">
        <v>64</v>
      </c>
      <c r="B59" s="65"/>
      <c r="C59" s="65"/>
      <c r="D59" s="65"/>
      <c r="E59" s="65"/>
      <c r="F59" s="65"/>
      <c r="G59" s="65"/>
      <c r="H59" s="65"/>
      <c r="I59" s="65"/>
      <c r="J59" s="65"/>
    </row>
    <row r="60" spans="1:10" ht="11.45" customHeight="1">
      <c r="A60" s="6" t="s">
        <v>46</v>
      </c>
    </row>
    <row r="61" spans="1:10" ht="11.45" customHeight="1">
      <c r="A61" s="6" t="s">
        <v>47</v>
      </c>
    </row>
    <row r="64" spans="1:10" s="44" customFormat="1" ht="18.75" customHeight="1"/>
    <row r="65" spans="1:26" s="44" customFormat="1" ht="18.75" customHeight="1">
      <c r="A65" s="22"/>
    </row>
    <row r="66" spans="1:26" s="45" customFormat="1" ht="13.5"/>
    <row r="67" spans="1:26" s="45" customFormat="1" ht="13.5"/>
    <row r="68" spans="1:26" s="43" customFormat="1" ht="25.5" customHeight="1">
      <c r="A68" s="42"/>
      <c r="B68" s="42"/>
      <c r="K68" s="42"/>
      <c r="L68" s="42"/>
      <c r="R68" s="42"/>
      <c r="S68" s="42"/>
      <c r="T68" s="42"/>
      <c r="U68" s="42"/>
    </row>
    <row r="69" spans="1:26" s="43" customFormat="1" ht="13.5">
      <c r="A69" s="42"/>
      <c r="B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</row>
    <row r="70" spans="1:26" s="43" customFormat="1" ht="24" customHeight="1">
      <c r="A70" s="42"/>
      <c r="B70" s="42"/>
      <c r="C70" s="42"/>
      <c r="D70" s="42"/>
      <c r="E70" s="42"/>
      <c r="F70" s="42"/>
      <c r="G70" s="44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</sheetData>
  <mergeCells count="52">
    <mergeCell ref="A1:Q1"/>
    <mergeCell ref="A6:B6"/>
    <mergeCell ref="C6:D6"/>
    <mergeCell ref="F6:G6"/>
    <mergeCell ref="H6:I6"/>
    <mergeCell ref="K6:K7"/>
    <mergeCell ref="A11:A14"/>
    <mergeCell ref="B11:B14"/>
    <mergeCell ref="C11:C14"/>
    <mergeCell ref="D11:H11"/>
    <mergeCell ref="J11:L12"/>
    <mergeCell ref="P11:P14"/>
    <mergeCell ref="Q11:Q14"/>
    <mergeCell ref="D12:E13"/>
    <mergeCell ref="F12:G13"/>
    <mergeCell ref="H12:H14"/>
    <mergeCell ref="J13:J14"/>
    <mergeCell ref="K13:K14"/>
    <mergeCell ref="L13:L14"/>
    <mergeCell ref="M13:M14"/>
    <mergeCell ref="N13:N14"/>
    <mergeCell ref="M11:O12"/>
    <mergeCell ref="O13:O14"/>
    <mergeCell ref="I43:I44"/>
    <mergeCell ref="I20:I21"/>
    <mergeCell ref="A27:B27"/>
    <mergeCell ref="D27:E27"/>
    <mergeCell ref="F27:G27"/>
    <mergeCell ref="A36:B36"/>
    <mergeCell ref="C36:D36"/>
    <mergeCell ref="F50:F51"/>
    <mergeCell ref="A57:B57"/>
    <mergeCell ref="D57:E57"/>
    <mergeCell ref="A59:J59"/>
    <mergeCell ref="L41:L42"/>
    <mergeCell ref="L43:L44"/>
    <mergeCell ref="L45:L46"/>
    <mergeCell ref="A41:A44"/>
    <mergeCell ref="B41:B44"/>
    <mergeCell ref="C41:C44"/>
    <mergeCell ref="D41:E41"/>
    <mergeCell ref="G41:I42"/>
    <mergeCell ref="J41:J44"/>
    <mergeCell ref="D42:E43"/>
    <mergeCell ref="G43:G44"/>
    <mergeCell ref="H43:H44"/>
    <mergeCell ref="M45:P46"/>
    <mergeCell ref="M34:O34"/>
    <mergeCell ref="M35:O35"/>
    <mergeCell ref="M38:O38"/>
    <mergeCell ref="M41:P42"/>
    <mergeCell ref="M43:P44"/>
  </mergeCells>
  <phoneticPr fontId="2"/>
  <printOptions horizontalCentered="1" verticalCentered="1"/>
  <pageMargins left="0.70866141732283472" right="0.74803149606299213" top="0.74803149606299213" bottom="0.74803149606299213" header="0.39370078740157483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算出例</vt:lpstr>
      <vt:lpstr>算出例!Print_Area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2026-09-30T02:11:32Z</cp:lastPrinted>
  <dcterms:created xsi:type="dcterms:W3CDTF">2026-09-29T01:16:49Z</dcterms:created>
  <dcterms:modified xsi:type="dcterms:W3CDTF">2026-10-28T00:18:24Z</dcterms:modified>
</cp:coreProperties>
</file>