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60487\Desktop\各室面積表\"/>
    </mc:Choice>
  </mc:AlternateContent>
  <bookViews>
    <workbookView xWindow="-15" yWindow="120" windowWidth="10245" windowHeight="7425"/>
  </bookViews>
  <sheets>
    <sheet name="幼保連携" sheetId="1" r:id="rId1"/>
  </sheets>
  <definedNames>
    <definedName name="_xlnm._FilterDatabase" localSheetId="0" hidden="1">幼保連携!#REF!</definedName>
    <definedName name="_xlnm.Print_Area" localSheetId="0">幼保連携!$A$1:$CP$109</definedName>
  </definedNames>
  <calcPr calcId="162913"/>
</workbook>
</file>

<file path=xl/calcChain.xml><?xml version="1.0" encoding="utf-8"?>
<calcChain xmlns="http://schemas.openxmlformats.org/spreadsheetml/2006/main">
  <c r="AC95" i="1" l="1"/>
  <c r="CK84" i="1" l="1"/>
  <c r="BY84" i="1"/>
  <c r="CE84" i="1" s="1"/>
  <c r="BM84" i="1"/>
  <c r="BA84" i="1"/>
  <c r="BG84" i="1" s="1"/>
  <c r="AU84" i="1"/>
  <c r="AO84" i="1"/>
  <c r="AI84" i="1"/>
  <c r="AC98" i="1" l="1"/>
  <c r="AO98" i="1" l="1"/>
  <c r="AU98" i="1" s="1"/>
  <c r="AO95" i="1"/>
  <c r="CH6" i="1"/>
  <c r="BJ6" i="1"/>
  <c r="AR5" i="1"/>
  <c r="CE98" i="1"/>
  <c r="CK98" i="1" s="1"/>
  <c r="BG98" i="1"/>
  <c r="BM98" i="1" s="1"/>
  <c r="AU95" i="1"/>
  <c r="BG95" i="1"/>
  <c r="CE95" i="1"/>
  <c r="W115" i="1"/>
  <c r="CE115" i="1" s="1"/>
  <c r="W118" i="1"/>
  <c r="CE118" i="1" s="1"/>
  <c r="W121" i="1"/>
  <c r="W124" i="1"/>
  <c r="CE124" i="1" s="1"/>
  <c r="BM95" i="1" l="1"/>
  <c r="CK95" i="1"/>
  <c r="CE121" i="1"/>
  <c r="CE28" i="1" l="1"/>
  <c r="CK28" i="1" s="1"/>
  <c r="CE31" i="1"/>
  <c r="CK31" i="1" s="1"/>
  <c r="CE34" i="1"/>
  <c r="CK34" i="1" s="1"/>
  <c r="CE37" i="1"/>
  <c r="CK37" i="1" s="1"/>
  <c r="CE40" i="1"/>
  <c r="CK40" i="1" s="1"/>
  <c r="CE43" i="1"/>
  <c r="CK43" i="1" s="1"/>
  <c r="CE46" i="1"/>
  <c r="CK46" i="1" s="1"/>
  <c r="BG28" i="1"/>
  <c r="BM28" i="1" s="1"/>
  <c r="BG31" i="1"/>
  <c r="BM31" i="1" s="1"/>
  <c r="BG34" i="1"/>
  <c r="BM34" i="1" s="1"/>
  <c r="BG37" i="1"/>
  <c r="BM37" i="1" s="1"/>
  <c r="BG40" i="1"/>
  <c r="BM40" i="1" s="1"/>
  <c r="BG43" i="1"/>
  <c r="BM43" i="1" s="1"/>
  <c r="BG46" i="1"/>
  <c r="BM46" i="1" s="1"/>
  <c r="AO28" i="1"/>
  <c r="AU28" i="1" s="1"/>
  <c r="AO31" i="1"/>
  <c r="AU31" i="1" s="1"/>
  <c r="AO34" i="1"/>
  <c r="AU34" i="1" s="1"/>
  <c r="AO37" i="1"/>
  <c r="AU37" i="1" s="1"/>
  <c r="AO40" i="1"/>
  <c r="AU40" i="1" s="1"/>
  <c r="AO43" i="1"/>
  <c r="AU43" i="1" s="1"/>
  <c r="AO46" i="1"/>
  <c r="AU46" i="1" s="1"/>
  <c r="E169" i="1" l="1"/>
  <c r="K169" i="1"/>
  <c r="Q169" i="1"/>
  <c r="E172" i="1"/>
  <c r="K172" i="1"/>
  <c r="Q172" i="1"/>
  <c r="E175" i="1"/>
  <c r="K175" i="1"/>
  <c r="Q175" i="1"/>
  <c r="E178" i="1"/>
  <c r="K178" i="1"/>
  <c r="Q178" i="1"/>
  <c r="E181" i="1"/>
  <c r="K181" i="1"/>
  <c r="Q181" i="1"/>
  <c r="E184" i="1"/>
  <c r="K184" i="1"/>
  <c r="Q184" i="1"/>
  <c r="E187" i="1"/>
  <c r="K187" i="1"/>
  <c r="Q187" i="1"/>
  <c r="E190" i="1"/>
  <c r="K190" i="1"/>
  <c r="Q190" i="1"/>
  <c r="E193" i="1"/>
  <c r="K193" i="1"/>
  <c r="Q193" i="1"/>
  <c r="E196" i="1"/>
  <c r="K196" i="1"/>
  <c r="Q196" i="1"/>
  <c r="E199" i="1"/>
  <c r="K199" i="1"/>
  <c r="Q199" i="1"/>
  <c r="E202" i="1"/>
  <c r="K202" i="1"/>
  <c r="Q202" i="1"/>
  <c r="Q166" i="1"/>
  <c r="K166" i="1"/>
  <c r="E166" i="1"/>
  <c r="W152" i="1" l="1"/>
  <c r="W155" i="1"/>
  <c r="W158" i="1"/>
  <c r="W149" i="1"/>
  <c r="W135" i="1" l="1"/>
  <c r="W138" i="1"/>
  <c r="W141" i="1" l="1"/>
  <c r="BG16" i="1" l="1"/>
  <c r="BG10" i="1"/>
  <c r="W132" i="1" l="1"/>
  <c r="CE132" i="1" s="1"/>
  <c r="CE149" i="1"/>
  <c r="CE141" i="1"/>
  <c r="CE138" i="1"/>
  <c r="BG13" i="1"/>
  <c r="BM13" i="1" s="1"/>
  <c r="BG22" i="1"/>
  <c r="BG25" i="1"/>
  <c r="BM25" i="1" s="1"/>
  <c r="CE135" i="1"/>
  <c r="CE16" i="1"/>
  <c r="CK16" i="1" s="1"/>
  <c r="BM16" i="1"/>
  <c r="BG19" i="1"/>
  <c r="BM19" i="1" s="1"/>
  <c r="BM10" i="1"/>
  <c r="CE152" i="1"/>
  <c r="CE155" i="1"/>
  <c r="CE158" i="1"/>
  <c r="CE19" i="1"/>
  <c r="CK19" i="1" s="1"/>
  <c r="CE10" i="1"/>
  <c r="CK10" i="1" s="1"/>
  <c r="CE22" i="1"/>
  <c r="CK22" i="1" s="1"/>
  <c r="CE13" i="1"/>
  <c r="CK13" i="1" s="1"/>
  <c r="CE25" i="1"/>
  <c r="CK25" i="1" s="1"/>
  <c r="AO16" i="1"/>
  <c r="AU16" i="1" s="1"/>
  <c r="AO13" i="1"/>
  <c r="AU13" i="1" s="1"/>
  <c r="AO25" i="1"/>
  <c r="AU25" i="1" s="1"/>
  <c r="AO19" i="1"/>
  <c r="AU19" i="1" s="1"/>
  <c r="AO22" i="1"/>
  <c r="AU22" i="1" s="1"/>
  <c r="AO10" i="1"/>
  <c r="AU10" i="1" s="1"/>
  <c r="AI49" i="1" l="1"/>
  <c r="BA49" i="1"/>
  <c r="BY49" i="1"/>
  <c r="BM22" i="1"/>
  <c r="BG49" i="1" l="1"/>
  <c r="BM49" i="1" s="1"/>
  <c r="CE49" i="1"/>
  <c r="CK49" i="1"/>
  <c r="AO49" i="1"/>
  <c r="AU49" i="1" s="1"/>
  <c r="AC118" i="1" l="1"/>
  <c r="AC124" i="1"/>
  <c r="AC115" i="1"/>
  <c r="AC121" i="1"/>
  <c r="AI124" i="1" l="1"/>
  <c r="AO124" i="1" s="1"/>
  <c r="CK124" i="1"/>
  <c r="AI118" i="1"/>
  <c r="AO118" i="1" s="1"/>
  <c r="CK118" i="1"/>
  <c r="AI121" i="1"/>
  <c r="AO121" i="1" s="1"/>
  <c r="CK121" i="1"/>
  <c r="AI115" i="1"/>
  <c r="AO115" i="1" s="1"/>
  <c r="CK115" i="1"/>
  <c r="AC135" i="1"/>
  <c r="CQ135" i="1" s="1"/>
  <c r="AC138" i="1"/>
  <c r="AC132" i="1"/>
  <c r="BA115" i="1" l="1"/>
  <c r="AU115" i="1"/>
  <c r="BA118" i="1"/>
  <c r="BG118" i="1" s="1"/>
  <c r="BM118" i="1" s="1"/>
  <c r="BS118" i="1" s="1"/>
  <c r="BY118" i="1" s="1"/>
  <c r="AU118" i="1"/>
  <c r="AU121" i="1"/>
  <c r="BA121" i="1"/>
  <c r="BG121" i="1" s="1"/>
  <c r="BM121" i="1" s="1"/>
  <c r="BS121" i="1" s="1"/>
  <c r="BY121" i="1" s="1"/>
  <c r="AU124" i="1"/>
  <c r="BA124" i="1"/>
  <c r="BG124" i="1" s="1"/>
  <c r="CQ132" i="1"/>
  <c r="CK135" i="1"/>
  <c r="CW135" i="1" s="1"/>
  <c r="AI135" i="1"/>
  <c r="AO135" i="1" s="1"/>
  <c r="AU135" i="1" s="1"/>
  <c r="AI138" i="1"/>
  <c r="AO138" i="1" s="1"/>
  <c r="AU138" i="1" s="1"/>
  <c r="CQ138" i="1"/>
  <c r="AC141" i="1"/>
  <c r="CQ141" i="1" s="1"/>
  <c r="AC158" i="1"/>
  <c r="CK138" i="1"/>
  <c r="AC155" i="1"/>
  <c r="CQ124" i="1"/>
  <c r="CQ115" i="1"/>
  <c r="CQ121" i="1"/>
  <c r="CQ118" i="1"/>
  <c r="AC149" i="1"/>
  <c r="AC152" i="1"/>
  <c r="CQ152" i="1" s="1"/>
  <c r="CK132" i="1"/>
  <c r="AI132" i="1"/>
  <c r="AO132" i="1" s="1"/>
  <c r="BA132" i="1" s="1"/>
  <c r="Q118" i="1" l="1"/>
  <c r="AU75" i="1"/>
  <c r="Q121" i="1"/>
  <c r="AU78" i="1"/>
  <c r="BS115" i="1"/>
  <c r="BY115" i="1" s="1"/>
  <c r="BM124" i="1"/>
  <c r="BY124" i="1"/>
  <c r="CQ149" i="1"/>
  <c r="CW132" i="1"/>
  <c r="DC132" i="1" s="1"/>
  <c r="DI135" i="1" s="1"/>
  <c r="BA135" i="1"/>
  <c r="CW138" i="1"/>
  <c r="DC138" i="1" s="1"/>
  <c r="DO138" i="1" s="1"/>
  <c r="BA138" i="1"/>
  <c r="BG138" i="1" s="1"/>
  <c r="BM138" i="1" s="1"/>
  <c r="DC135" i="1"/>
  <c r="DI138" i="1" s="1"/>
  <c r="AI141" i="1"/>
  <c r="AO141" i="1" s="1"/>
  <c r="BA141" i="1" s="1"/>
  <c r="BG141" i="1" s="1"/>
  <c r="CK141" i="1"/>
  <c r="CW141" i="1" s="1"/>
  <c r="DO141" i="1" s="1"/>
  <c r="DU141" i="1" s="1"/>
  <c r="AI158" i="1"/>
  <c r="AO158" i="1" s="1"/>
  <c r="CQ158" i="1"/>
  <c r="AI155" i="1"/>
  <c r="AO155" i="1" s="1"/>
  <c r="AU155" i="1" s="1"/>
  <c r="CQ155" i="1"/>
  <c r="CK155" i="1"/>
  <c r="CK158" i="1"/>
  <c r="AU132" i="1"/>
  <c r="CW118" i="1"/>
  <c r="DC118" i="1" s="1"/>
  <c r="CW115" i="1"/>
  <c r="DC115" i="1" s="1"/>
  <c r="CW121" i="1"/>
  <c r="DC121" i="1" s="1"/>
  <c r="CW124" i="1"/>
  <c r="DO124" i="1" s="1"/>
  <c r="CK152" i="1"/>
  <c r="CW152" i="1" s="1"/>
  <c r="AI152" i="1"/>
  <c r="AO152" i="1" s="1"/>
  <c r="CK149" i="1"/>
  <c r="AI149" i="1"/>
  <c r="AO149" i="1" s="1"/>
  <c r="BS132" i="1"/>
  <c r="Q124" i="1" l="1"/>
  <c r="AU81" i="1"/>
  <c r="Q115" i="1"/>
  <c r="AU72" i="1"/>
  <c r="DO132" i="1"/>
  <c r="CW149" i="1"/>
  <c r="DC149" i="1" s="1"/>
  <c r="DI152" i="1" s="1"/>
  <c r="DU138" i="1"/>
  <c r="EA138" i="1" s="1"/>
  <c r="K138" i="1" s="1"/>
  <c r="BA78" i="1" s="1"/>
  <c r="CW155" i="1"/>
  <c r="DC155" i="1" s="1"/>
  <c r="DI158" i="1" s="1"/>
  <c r="DI141" i="1"/>
  <c r="BG135" i="1"/>
  <c r="BM135" i="1" s="1"/>
  <c r="BS135" i="1" s="1"/>
  <c r="BY135" i="1" s="1"/>
  <c r="Q135" i="1" s="1"/>
  <c r="DO135" i="1"/>
  <c r="DU135" i="1" s="1"/>
  <c r="EA135" i="1" s="1"/>
  <c r="K135" i="1" s="1"/>
  <c r="BA75" i="1" s="1"/>
  <c r="AU141" i="1"/>
  <c r="BS138" i="1" s="1"/>
  <c r="BY138" i="1" s="1"/>
  <c r="Q138" i="1" s="1"/>
  <c r="EA141" i="1"/>
  <c r="K141" i="1" s="1"/>
  <c r="BA81" i="1" s="1"/>
  <c r="CW158" i="1"/>
  <c r="DO158" i="1" s="1"/>
  <c r="DC152" i="1"/>
  <c r="DI155" i="1" s="1"/>
  <c r="BA155" i="1"/>
  <c r="AU158" i="1"/>
  <c r="BA158" i="1"/>
  <c r="BG158" i="1" s="1"/>
  <c r="BY158" i="1" s="1"/>
  <c r="CK81" i="1" s="1"/>
  <c r="BY141" i="1"/>
  <c r="Q141" i="1" s="1"/>
  <c r="DO118" i="1"/>
  <c r="DU118" i="1" s="1"/>
  <c r="DO121" i="1"/>
  <c r="EA132" i="1"/>
  <c r="K132" i="1" s="1"/>
  <c r="BA72" i="1" s="1"/>
  <c r="AU149" i="1"/>
  <c r="BA149" i="1"/>
  <c r="BA152" i="1"/>
  <c r="AU152" i="1"/>
  <c r="BY132" i="1"/>
  <c r="Q132" i="1" s="1"/>
  <c r="BG72" i="1" l="1"/>
  <c r="BM72" i="1"/>
  <c r="BA87" i="1"/>
  <c r="BM87" i="1" s="1"/>
  <c r="BG75" i="1"/>
  <c r="BM75" i="1"/>
  <c r="BG78" i="1"/>
  <c r="BM78" i="1"/>
  <c r="BM81" i="1"/>
  <c r="BG81" i="1"/>
  <c r="DU158" i="1"/>
  <c r="EA158" i="1" s="1"/>
  <c r="K158" i="1" s="1"/>
  <c r="BY81" i="1" s="1"/>
  <c r="CE81" i="1" s="1"/>
  <c r="DO152" i="1"/>
  <c r="DU152" i="1" s="1"/>
  <c r="EA152" i="1" s="1"/>
  <c r="K152" i="1" s="1"/>
  <c r="BY75" i="1" s="1"/>
  <c r="Q158" i="1"/>
  <c r="DO155" i="1"/>
  <c r="DU155" i="1" s="1"/>
  <c r="EA155" i="1" s="1"/>
  <c r="K155" i="1" s="1"/>
  <c r="BY78" i="1" s="1"/>
  <c r="CE78" i="1" s="1"/>
  <c r="BG155" i="1"/>
  <c r="BM155" i="1" s="1"/>
  <c r="BS155" i="1" s="1"/>
  <c r="BY155" i="1" s="1"/>
  <c r="DO149" i="1"/>
  <c r="BG152" i="1"/>
  <c r="BM152" i="1" s="1"/>
  <c r="BS152" i="1" s="1"/>
  <c r="BY152" i="1" s="1"/>
  <c r="DI124" i="1"/>
  <c r="EA115" i="1"/>
  <c r="K115" i="1" s="1"/>
  <c r="AI72" i="1" s="1"/>
  <c r="DI118" i="1"/>
  <c r="DU121" i="1" s="1"/>
  <c r="EA118" i="1"/>
  <c r="K118" i="1" s="1"/>
  <c r="AI75" i="1" s="1"/>
  <c r="AO75" i="1" s="1"/>
  <c r="DI121" i="1"/>
  <c r="DO115" i="1"/>
  <c r="BS149" i="1"/>
  <c r="BY149" i="1" s="1"/>
  <c r="CK72" i="1" s="1"/>
  <c r="EA149" i="1"/>
  <c r="K149" i="1" s="1"/>
  <c r="BY72" i="1" s="1"/>
  <c r="CE72" i="1" s="1"/>
  <c r="Q152" i="1" l="1"/>
  <c r="CK75" i="1"/>
  <c r="AO72" i="1"/>
  <c r="Q155" i="1"/>
  <c r="CK78" i="1"/>
  <c r="BY87" i="1"/>
  <c r="CK87" i="1" s="1"/>
  <c r="CE75" i="1"/>
  <c r="DU124" i="1"/>
  <c r="EA124" i="1" s="1"/>
  <c r="Q149" i="1"/>
  <c r="EA121" i="1"/>
  <c r="K121" i="1" l="1"/>
  <c r="AI78" i="1" s="1"/>
  <c r="K124" i="1"/>
  <c r="AI81" i="1" s="1"/>
  <c r="AO81" i="1" s="1"/>
  <c r="AO78" i="1" l="1"/>
  <c r="AI87" i="1"/>
  <c r="AU87" i="1" s="1"/>
</calcChain>
</file>

<file path=xl/comments1.xml><?xml version="1.0" encoding="utf-8"?>
<comments xmlns="http://schemas.openxmlformats.org/spreadsheetml/2006/main">
  <authors>
    <author>堺市</author>
  </authors>
  <commentList>
    <comment ref="CK72" authorId="0" shapeId="0">
      <text>
        <r>
          <rPr>
            <b/>
            <sz val="9"/>
            <color indexed="81"/>
            <rFont val="ＭＳ Ｐゴシック"/>
            <family val="3"/>
            <charset val="128"/>
          </rPr>
          <t>「OK」となっていても設置階により基準を満たしていない場合があります。</t>
        </r>
      </text>
    </comment>
    <comment ref="CK75" authorId="0" shapeId="0">
      <text>
        <r>
          <rPr>
            <b/>
            <sz val="9"/>
            <color indexed="81"/>
            <rFont val="ＭＳ Ｐゴシック"/>
            <family val="3"/>
            <charset val="128"/>
          </rPr>
          <t>「OK」となっていても設置階により基準を満たしていない場合があります。</t>
        </r>
      </text>
    </comment>
    <comment ref="CK78" authorId="0" shapeId="0">
      <text>
        <r>
          <rPr>
            <b/>
            <sz val="9"/>
            <color indexed="81"/>
            <rFont val="ＭＳ Ｐゴシック"/>
            <family val="3"/>
            <charset val="128"/>
          </rPr>
          <t>「OK」となっていても設置階により基準を満たしていない場合があります。</t>
        </r>
      </text>
    </comment>
    <comment ref="CK81" authorId="0" shapeId="0">
      <text>
        <r>
          <rPr>
            <b/>
            <sz val="9"/>
            <color indexed="81"/>
            <rFont val="ＭＳ Ｐゴシック"/>
            <family val="3"/>
            <charset val="128"/>
          </rPr>
          <t>「OK」となっていても設置階により基準を満たしていない場合があります。</t>
        </r>
      </text>
    </comment>
    <comment ref="AU98" authorId="0" shapeId="0">
      <text>
        <r>
          <rPr>
            <b/>
            <sz val="9"/>
            <color indexed="81"/>
            <rFont val="ＭＳ Ｐゴシック"/>
            <family val="3"/>
            <charset val="128"/>
          </rPr>
          <t>「OK」となっていても設置階により基準を満たしていない場合があります。</t>
        </r>
      </text>
    </comment>
    <comment ref="BM98" authorId="0" shapeId="0">
      <text>
        <r>
          <rPr>
            <b/>
            <sz val="9"/>
            <color indexed="81"/>
            <rFont val="ＭＳ Ｐゴシック"/>
            <family val="3"/>
            <charset val="128"/>
          </rPr>
          <t>「OK」となっていても設置階により基準を満たしていない場合があります。</t>
        </r>
      </text>
    </comment>
    <comment ref="CK98" authorId="0" shapeId="0">
      <text>
        <r>
          <rPr>
            <b/>
            <sz val="9"/>
            <color indexed="81"/>
            <rFont val="ＭＳ Ｐゴシック"/>
            <family val="3"/>
            <charset val="128"/>
          </rPr>
          <t>「OK」となっていても設置階により基準を満たしていない場合があります。</t>
        </r>
      </text>
    </comment>
  </commentList>
</comments>
</file>

<file path=xl/sharedStrings.xml><?xml version="1.0" encoding="utf-8"?>
<sst xmlns="http://schemas.openxmlformats.org/spreadsheetml/2006/main" count="173" uniqueCount="70">
  <si>
    <t>施設名：</t>
    <rPh sb="0" eb="2">
      <t>シセツ</t>
    </rPh>
    <rPh sb="2" eb="3">
      <t>メイ</t>
    </rPh>
    <phoneticPr fontId="2"/>
  </si>
  <si>
    <t>各室面積表</t>
    <rPh sb="0" eb="2">
      <t>カクシツ</t>
    </rPh>
    <rPh sb="2" eb="4">
      <t>メンセキ</t>
    </rPh>
    <rPh sb="4" eb="5">
      <t>ヒョウ</t>
    </rPh>
    <phoneticPr fontId="2"/>
  </si>
  <si>
    <t>階数</t>
    <rPh sb="0" eb="2">
      <t>カイスウ</t>
    </rPh>
    <phoneticPr fontId="2"/>
  </si>
  <si>
    <t>室　　　名</t>
    <rPh sb="0" eb="1">
      <t>シツ</t>
    </rPh>
    <rPh sb="4" eb="5">
      <t>ナ</t>
    </rPh>
    <phoneticPr fontId="2"/>
  </si>
  <si>
    <t>番号</t>
    <rPh sb="0" eb="2">
      <t>バンゴウ</t>
    </rPh>
    <phoneticPr fontId="2"/>
  </si>
  <si>
    <t>年齢</t>
    <rPh sb="0" eb="2">
      <t>ネンレイ</t>
    </rPh>
    <phoneticPr fontId="2"/>
  </si>
  <si>
    <t>面積(㎡)</t>
    <rPh sb="0" eb="2">
      <t>メンセキ</t>
    </rPh>
    <phoneticPr fontId="2"/>
  </si>
  <si>
    <t>児童数(人)</t>
    <rPh sb="0" eb="2">
      <t>ジドウ</t>
    </rPh>
    <rPh sb="2" eb="3">
      <t>スウ</t>
    </rPh>
    <rPh sb="4" eb="5">
      <t>ニン</t>
    </rPh>
    <phoneticPr fontId="2"/>
  </si>
  <si>
    <t>1人あたり
の面積(㎡)</t>
    <rPh sb="1" eb="2">
      <t>ニン</t>
    </rPh>
    <rPh sb="7" eb="9">
      <t>メンセキ</t>
    </rPh>
    <phoneticPr fontId="2"/>
  </si>
  <si>
    <t>判定</t>
    <rPh sb="0" eb="2">
      <t>ハンテイ</t>
    </rPh>
    <phoneticPr fontId="2"/>
  </si>
  <si>
    <t>保育室</t>
    <rPh sb="0" eb="3">
      <t>ホイクシツ</t>
    </rPh>
    <phoneticPr fontId="2"/>
  </si>
  <si>
    <t>遊戯室</t>
    <rPh sb="0" eb="3">
      <t>ユウギシツ</t>
    </rPh>
    <phoneticPr fontId="2"/>
  </si>
  <si>
    <t>一時預かり室</t>
    <rPh sb="0" eb="2">
      <t>イチジ</t>
    </rPh>
    <rPh sb="2" eb="3">
      <t>アズ</t>
    </rPh>
    <rPh sb="5" eb="6">
      <t>シツ</t>
    </rPh>
    <phoneticPr fontId="2"/>
  </si>
  <si>
    <t>子育て支援室</t>
    <rPh sb="0" eb="2">
      <t>コソダ</t>
    </rPh>
    <rPh sb="3" eb="5">
      <t>シエン</t>
    </rPh>
    <rPh sb="5" eb="6">
      <t>シツ</t>
    </rPh>
    <phoneticPr fontId="2"/>
  </si>
  <si>
    <t>※円滑化後の児童数を上限として入所調整をする予定です。</t>
    <rPh sb="1" eb="4">
      <t>エンカツカ</t>
    </rPh>
    <rPh sb="4" eb="5">
      <t>ゴ</t>
    </rPh>
    <rPh sb="6" eb="8">
      <t>ジドウ</t>
    </rPh>
    <rPh sb="8" eb="9">
      <t>スウ</t>
    </rPh>
    <rPh sb="10" eb="12">
      <t>ジョウゲン</t>
    </rPh>
    <rPh sb="15" eb="17">
      <t>ニュウショ</t>
    </rPh>
    <rPh sb="17" eb="19">
      <t>チョウセイ</t>
    </rPh>
    <rPh sb="22" eb="24">
      <t>ヨテイ</t>
    </rPh>
    <phoneticPr fontId="2"/>
  </si>
  <si>
    <t>keynumber</t>
    <phoneticPr fontId="2"/>
  </si>
  <si>
    <t>園庭</t>
    <phoneticPr fontId="2"/>
  </si>
  <si>
    <t>園庭</t>
    <phoneticPr fontId="2"/>
  </si>
  <si>
    <t>必要面積</t>
    <rPh sb="0" eb="2">
      <t>ヒツヨウ</t>
    </rPh>
    <rPh sb="2" eb="4">
      <t>メンセキ</t>
    </rPh>
    <phoneticPr fontId="2"/>
  </si>
  <si>
    <t>園庭</t>
    <rPh sb="0" eb="2">
      <t>エンテイ</t>
    </rPh>
    <phoneticPr fontId="2"/>
  </si>
  <si>
    <t>園庭のこり</t>
    <rPh sb="0" eb="2">
      <t>エンテイ</t>
    </rPh>
    <phoneticPr fontId="2"/>
  </si>
  <si>
    <t>階</t>
    <rPh sb="0" eb="1">
      <t>カイ</t>
    </rPh>
    <phoneticPr fontId="2"/>
  </si>
  <si>
    <t>下</t>
    <rPh sb="0" eb="1">
      <t>シタ</t>
    </rPh>
    <phoneticPr fontId="2"/>
  </si>
  <si>
    <t>上</t>
    <rPh sb="0" eb="1">
      <t>ウエ</t>
    </rPh>
    <phoneticPr fontId="2"/>
  </si>
  <si>
    <t>使える園庭</t>
    <rPh sb="0" eb="1">
      <t>ツカ</t>
    </rPh>
    <rPh sb="3" eb="5">
      <t>エンテイ</t>
    </rPh>
    <phoneticPr fontId="2"/>
  </si>
  <si>
    <t>２歳以上の子供</t>
    <rPh sb="0" eb="2">
      <t>ニサイ</t>
    </rPh>
    <rPh sb="2" eb="4">
      <t>イジョウ</t>
    </rPh>
    <rPh sb="5" eb="7">
      <t>コドモ</t>
    </rPh>
    <phoneticPr fontId="2"/>
  </si>
  <si>
    <t>足らない園庭</t>
    <rPh sb="0" eb="1">
      <t>タ</t>
    </rPh>
    <rPh sb="4" eb="6">
      <t>エンテイ</t>
    </rPh>
    <phoneticPr fontId="2"/>
  </si>
  <si>
    <t>下からとっても
足らない園庭</t>
    <rPh sb="0" eb="1">
      <t>シタ</t>
    </rPh>
    <rPh sb="8" eb="9">
      <t>タ</t>
    </rPh>
    <rPh sb="12" eb="14">
      <t>エンテイ</t>
    </rPh>
    <phoneticPr fontId="2"/>
  </si>
  <si>
    <t>判定</t>
    <rPh sb="0" eb="2">
      <t>ハンテイ</t>
    </rPh>
    <phoneticPr fontId="2"/>
  </si>
  <si>
    <t>合計</t>
    <rPh sb="0" eb="2">
      <t>ゴウケイ</t>
    </rPh>
    <phoneticPr fontId="2"/>
  </si>
  <si>
    <t>現状人数</t>
    <rPh sb="0" eb="2">
      <t>ゲンジョウ</t>
    </rPh>
    <rPh sb="2" eb="4">
      <t>ニンズウ</t>
    </rPh>
    <phoneticPr fontId="2"/>
  </si>
  <si>
    <t>確認人数</t>
    <rPh sb="0" eb="2">
      <t>カクニン</t>
    </rPh>
    <rPh sb="2" eb="4">
      <t>ニンズウ</t>
    </rPh>
    <phoneticPr fontId="2"/>
  </si>
  <si>
    <t>円滑化人数</t>
    <rPh sb="0" eb="3">
      <t>エンカツカ</t>
    </rPh>
    <rPh sb="3" eb="5">
      <t>ニンズウ</t>
    </rPh>
    <phoneticPr fontId="2"/>
  </si>
  <si>
    <t>円滑化</t>
    <rPh sb="0" eb="3">
      <t>エンカツカ</t>
    </rPh>
    <phoneticPr fontId="2"/>
  </si>
  <si>
    <t>確認</t>
    <rPh sb="0" eb="2">
      <t>カクニン</t>
    </rPh>
    <phoneticPr fontId="2"/>
  </si>
  <si>
    <t>受入可能人数</t>
    <rPh sb="0" eb="2">
      <t>ウケイレ</t>
    </rPh>
    <rPh sb="2" eb="4">
      <t>カノウ</t>
    </rPh>
    <rPh sb="4" eb="6">
      <t>ニンズウ</t>
    </rPh>
    <phoneticPr fontId="2"/>
  </si>
  <si>
    <t>同階受入</t>
    <rPh sb="0" eb="1">
      <t>ドウ</t>
    </rPh>
    <rPh sb="1" eb="2">
      <t>カイ</t>
    </rPh>
    <rPh sb="2" eb="4">
      <t>ウケイレ</t>
    </rPh>
    <phoneticPr fontId="2"/>
  </si>
  <si>
    <t>上階受入</t>
    <rPh sb="0" eb="1">
      <t>ジョウ</t>
    </rPh>
    <rPh sb="1" eb="2">
      <t>カイ</t>
    </rPh>
    <rPh sb="2" eb="4">
      <t>ウケイレ</t>
    </rPh>
    <phoneticPr fontId="2"/>
  </si>
  <si>
    <t>下階受入</t>
    <rPh sb="0" eb="1">
      <t>シタ</t>
    </rPh>
    <rPh sb="1" eb="2">
      <t>カイ</t>
    </rPh>
    <rPh sb="2" eb="4">
      <t>ウケイレ</t>
    </rPh>
    <phoneticPr fontId="2"/>
  </si>
  <si>
    <t>差（同階表示）</t>
    <rPh sb="0" eb="1">
      <t>サ</t>
    </rPh>
    <rPh sb="2" eb="3">
      <t>ドウ</t>
    </rPh>
    <rPh sb="3" eb="4">
      <t>カイ</t>
    </rPh>
    <rPh sb="4" eb="6">
      <t>ヒョウジ</t>
    </rPh>
    <phoneticPr fontId="2"/>
  </si>
  <si>
    <t>認可</t>
    <rPh sb="0" eb="2">
      <t>ニンカ</t>
    </rPh>
    <phoneticPr fontId="2"/>
  </si>
  <si>
    <t/>
  </si>
  <si>
    <t>判定</t>
    <rPh sb="0" eb="2">
      <t>ハンテイ</t>
    </rPh>
    <phoneticPr fontId="2"/>
  </si>
  <si>
    <t>園庭</t>
    <rPh sb="0" eb="1">
      <t>エン</t>
    </rPh>
    <rPh sb="1" eb="2">
      <t>ニワ</t>
    </rPh>
    <phoneticPr fontId="2"/>
  </si>
  <si>
    <t>認可定員</t>
    <rPh sb="0" eb="2">
      <t>ニンカ</t>
    </rPh>
    <rPh sb="2" eb="4">
      <t>テイイン</t>
    </rPh>
    <phoneticPr fontId="2"/>
  </si>
  <si>
    <t>（</t>
    <phoneticPr fontId="2"/>
  </si>
  <si>
    <t>）</t>
    <phoneticPr fontId="2"/>
  </si>
  <si>
    <t>人</t>
    <rPh sb="0" eb="1">
      <t>ニン</t>
    </rPh>
    <phoneticPr fontId="2"/>
  </si>
  <si>
    <t>（</t>
    <phoneticPr fontId="2"/>
  </si>
  <si>
    <t>利用定員</t>
    <rPh sb="0" eb="2">
      <t>リヨウ</t>
    </rPh>
    <rPh sb="2" eb="4">
      <t>テイイン</t>
    </rPh>
    <phoneticPr fontId="2"/>
  </si>
  <si>
    <t>職員室</t>
    <rPh sb="0" eb="3">
      <t>ショクインシツ</t>
    </rPh>
    <phoneticPr fontId="2"/>
  </si>
  <si>
    <t>保健室</t>
    <rPh sb="0" eb="3">
      <t>ホケンシツ</t>
    </rPh>
    <phoneticPr fontId="2"/>
  </si>
  <si>
    <t>調理室</t>
    <rPh sb="0" eb="3">
      <t>チョウリシツ</t>
    </rPh>
    <phoneticPr fontId="2"/>
  </si>
  <si>
    <t>学級数</t>
    <rPh sb="0" eb="2">
      <t>ガッキュウ</t>
    </rPh>
    <rPh sb="2" eb="3">
      <t>スウ</t>
    </rPh>
    <phoneticPr fontId="2"/>
  </si>
  <si>
    <t>必要面積（㎡）</t>
    <rPh sb="0" eb="2">
      <t>ヒツヨウ</t>
    </rPh>
    <rPh sb="2" eb="4">
      <t>メンセキ</t>
    </rPh>
    <phoneticPr fontId="2"/>
  </si>
  <si>
    <t>設置形態</t>
    <rPh sb="0" eb="2">
      <t>セッチ</t>
    </rPh>
    <rPh sb="2" eb="4">
      <t>ケイタイ</t>
    </rPh>
    <phoneticPr fontId="2"/>
  </si>
  <si>
    <t>代替地</t>
    <rPh sb="0" eb="3">
      <t>ダイタイチ</t>
    </rPh>
    <phoneticPr fontId="2"/>
  </si>
  <si>
    <t>園庭</t>
    <phoneticPr fontId="2"/>
  </si>
  <si>
    <t>面積(㎡)</t>
    <phoneticPr fontId="2"/>
  </si>
  <si>
    <t>新基準判定項目</t>
    <rPh sb="0" eb="3">
      <t>シンキジュン</t>
    </rPh>
    <rPh sb="3" eb="5">
      <t>ハンテイ</t>
    </rPh>
    <rPh sb="5" eb="7">
      <t>コウモク</t>
    </rPh>
    <phoneticPr fontId="2"/>
  </si>
  <si>
    <t>保育所基準で基準割れを起こす児童数</t>
    <rPh sb="0" eb="2">
      <t>ホイク</t>
    </rPh>
    <rPh sb="2" eb="3">
      <t>ショ</t>
    </rPh>
    <rPh sb="3" eb="5">
      <t>キジュン</t>
    </rPh>
    <rPh sb="6" eb="8">
      <t>キジュン</t>
    </rPh>
    <rPh sb="8" eb="9">
      <t>ワ</t>
    </rPh>
    <rPh sb="11" eb="12">
      <t>オ</t>
    </rPh>
    <rPh sb="14" eb="16">
      <t>ジドウ</t>
    </rPh>
    <rPh sb="16" eb="17">
      <t>スウ</t>
    </rPh>
    <phoneticPr fontId="2"/>
  </si>
  <si>
    <t>施設の一体的設置</t>
    <rPh sb="0" eb="2">
      <t>シセツ</t>
    </rPh>
    <rPh sb="3" eb="6">
      <t>イッタイテキ</t>
    </rPh>
    <rPh sb="6" eb="8">
      <t>セッチ</t>
    </rPh>
    <phoneticPr fontId="2"/>
  </si>
  <si>
    <t>2歳児保育室の上下1階の範囲に園庭設置</t>
    <rPh sb="1" eb="3">
      <t>サイジ</t>
    </rPh>
    <rPh sb="3" eb="6">
      <t>ホイクシツ</t>
    </rPh>
    <rPh sb="7" eb="9">
      <t>ジョウゲ</t>
    </rPh>
    <rPh sb="10" eb="11">
      <t>カイ</t>
    </rPh>
    <rPh sb="12" eb="14">
      <t>ハンイ</t>
    </rPh>
    <rPh sb="15" eb="17">
      <t>エンテイ</t>
    </rPh>
    <rPh sb="17" eb="19">
      <t>セッチ</t>
    </rPh>
    <phoneticPr fontId="2"/>
  </si>
  <si>
    <t>園舎面積（0～2歳児室除外部分）</t>
    <rPh sb="0" eb="1">
      <t>エン</t>
    </rPh>
    <rPh sb="1" eb="2">
      <t>シャ</t>
    </rPh>
    <rPh sb="2" eb="4">
      <t>メンセキ</t>
    </rPh>
    <rPh sb="8" eb="9">
      <t>サイ</t>
    </rPh>
    <rPh sb="9" eb="10">
      <t>ジ</t>
    </rPh>
    <rPh sb="10" eb="11">
      <t>シツ</t>
    </rPh>
    <rPh sb="11" eb="13">
      <t>ジョガイ</t>
    </rPh>
    <rPh sb="13" eb="15">
      <t>ブブン</t>
    </rPh>
    <phoneticPr fontId="2"/>
  </si>
  <si>
    <t>園庭面積(代替地を除く)</t>
    <rPh sb="0" eb="1">
      <t>エン</t>
    </rPh>
    <rPh sb="1" eb="2">
      <t>ニワ</t>
    </rPh>
    <rPh sb="2" eb="4">
      <t>メンセキ</t>
    </rPh>
    <rPh sb="5" eb="8">
      <t>ダイタイチ</t>
    </rPh>
    <rPh sb="9" eb="10">
      <t>ノゾ</t>
    </rPh>
    <phoneticPr fontId="2"/>
  </si>
  <si>
    <t>園舎面積（延床面積全体）</t>
    <rPh sb="0" eb="1">
      <t>エン</t>
    </rPh>
    <rPh sb="1" eb="2">
      <t>シャ</t>
    </rPh>
    <rPh sb="2" eb="4">
      <t>メンセキ</t>
    </rPh>
    <rPh sb="5" eb="6">
      <t>ノ</t>
    </rPh>
    <rPh sb="6" eb="9">
      <t>ユカメンセキ</t>
    </rPh>
    <rPh sb="9" eb="11">
      <t>ゼンタイ</t>
    </rPh>
    <phoneticPr fontId="2"/>
  </si>
  <si>
    <t xml:space="preserve">【敷地】
　建物及びその附属設備は、同一の敷地内又は
　隣接する敷地内(公道を挟む程度を含む)に設けること
【保育室面積】
☆0，1歳児・・・ほふく室　1人あたり3.3㎡
☆2～5歳児・・・保育室又は遊戯室　1人あたり1.98㎡以上
【学級】
☆3～5歳児・・・1学級35人以下の学級を編成すること
</t>
    <rPh sb="1" eb="3">
      <t>シキチ</t>
    </rPh>
    <rPh sb="36" eb="38">
      <t>コウドウ</t>
    </rPh>
    <rPh sb="39" eb="40">
      <t>ハサ</t>
    </rPh>
    <rPh sb="41" eb="43">
      <t>テイド</t>
    </rPh>
    <rPh sb="44" eb="45">
      <t>フク</t>
    </rPh>
    <rPh sb="55" eb="58">
      <t>ホイクシツ</t>
    </rPh>
    <rPh sb="58" eb="60">
      <t>メンセキ</t>
    </rPh>
    <rPh sb="66" eb="67">
      <t>サイ</t>
    </rPh>
    <rPh sb="67" eb="68">
      <t>ジ</t>
    </rPh>
    <rPh sb="74" eb="75">
      <t>シツ</t>
    </rPh>
    <rPh sb="77" eb="78">
      <t>ニン</t>
    </rPh>
    <rPh sb="90" eb="92">
      <t>サイジ</t>
    </rPh>
    <rPh sb="95" eb="98">
      <t>ホイクシツ</t>
    </rPh>
    <rPh sb="98" eb="99">
      <t>マタ</t>
    </rPh>
    <rPh sb="100" eb="103">
      <t>ユウギシツ</t>
    </rPh>
    <rPh sb="105" eb="106">
      <t>ニン</t>
    </rPh>
    <rPh sb="114" eb="116">
      <t>イジョウ</t>
    </rPh>
    <phoneticPr fontId="2"/>
  </si>
  <si>
    <t>【園舎面積】
　次の①及び②の合計面積以上　　　
　①0～2歳児・・・ほふく室（0，1歳児）1人あたり3.3㎡　保育室又は遊戯室（2歳児）1人あたり1.98㎡
　②3～5歳児・・・1学級　180㎡　　2学級　320㎡　　3学級以上　1学級につき100㎡増
【園庭面積】
　次の①及び②の合計面積以上
☆①2歳児・・・1人あたり3.3㎡
   ②3～5歳児・・・次のa及びbのうち、いずれか大きい面積
　　　　　　　　　　　a.1学級　330㎡　　2学級　360㎡　　3学級　400㎡　4学級以上　1学級につき80㎡増
　　　　　　　　　 ☆b.1人あたり3.3㎡
【園庭設置階】
★2歳児以上の保育室と同じ階又は保育室がある階の上下1階の範囲内に位置すること　　　　　　　　</t>
    <rPh sb="3" eb="5">
      <t>メンセキ</t>
    </rPh>
    <rPh sb="131" eb="133">
      <t>メンセキ</t>
    </rPh>
    <rPh sb="283" eb="285">
      <t>エンテイ</t>
    </rPh>
    <rPh sb="285" eb="287">
      <t>セッチ</t>
    </rPh>
    <rPh sb="287" eb="288">
      <t>カイ</t>
    </rPh>
    <phoneticPr fontId="2"/>
  </si>
  <si>
    <t>＜移行特例＞
　既存の保育施設から移行する場合は、☆印の基準を満たし、かつ★印の基準を3歳児以上の保育室について満たしている場合は、移行特例により認可可能。</t>
    <rPh sb="1" eb="3">
      <t>イコウ</t>
    </rPh>
    <rPh sb="3" eb="5">
      <t>トクレイ</t>
    </rPh>
    <rPh sb="8" eb="10">
      <t>キゾン</t>
    </rPh>
    <rPh sb="11" eb="13">
      <t>ホイク</t>
    </rPh>
    <rPh sb="13" eb="15">
      <t>シセツ</t>
    </rPh>
    <rPh sb="17" eb="19">
      <t>イコウ</t>
    </rPh>
    <rPh sb="21" eb="23">
      <t>バアイ</t>
    </rPh>
    <rPh sb="26" eb="27">
      <t>ジルシ</t>
    </rPh>
    <rPh sb="28" eb="30">
      <t>キジュン</t>
    </rPh>
    <rPh sb="31" eb="32">
      <t>ミ</t>
    </rPh>
    <rPh sb="38" eb="39">
      <t>ジルシ</t>
    </rPh>
    <rPh sb="40" eb="42">
      <t>キジュン</t>
    </rPh>
    <rPh sb="44" eb="46">
      <t>サイジ</t>
    </rPh>
    <rPh sb="46" eb="48">
      <t>イジョウ</t>
    </rPh>
    <rPh sb="49" eb="52">
      <t>ホイクシツ</t>
    </rPh>
    <rPh sb="56" eb="57">
      <t>ミ</t>
    </rPh>
    <rPh sb="62" eb="64">
      <t>バアイ</t>
    </rPh>
    <rPh sb="66" eb="68">
      <t>イコウ</t>
    </rPh>
    <rPh sb="68" eb="70">
      <t>トクレイ</t>
    </rPh>
    <rPh sb="73" eb="75">
      <t>ニンカ</t>
    </rPh>
    <rPh sb="75" eb="77">
      <t>カノウ</t>
    </rPh>
    <phoneticPr fontId="2"/>
  </si>
  <si>
    <t>【幼保連携型認定こども園用】</t>
    <rPh sb="1" eb="3">
      <t>ヨウホ</t>
    </rPh>
    <rPh sb="3" eb="6">
      <t>レンケイガタ</t>
    </rPh>
    <rPh sb="6" eb="8">
      <t>ニンテイ</t>
    </rPh>
    <rPh sb="11" eb="12">
      <t>エン</t>
    </rPh>
    <rPh sb="12" eb="13">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</si>
</sst>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00_ "/>
    <numFmt numFmtId="178" formatCode="#,##0_ "/>
  </numFmts>
  <fonts count="16">
    <font>
      <sz val="11"/>
      <name val="ＭＳ Ｐゴシック"/>
      <family val="3"/>
      <charset val="128"/>
    </font>
    <font>
      <sz val="10"/>
      <name val="ＭＳ ゴシック"/>
      <family val="3"/>
      <charset val="128"/>
    </font>
    <font>
      <sz val="6"/>
      <name val="ＭＳ Ｐゴシック"/>
      <family val="3"/>
      <charset val="128"/>
    </font>
    <font>
      <sz val="16"/>
      <name val="ＭＳ ゴシック"/>
      <family val="3"/>
      <charset val="128"/>
    </font>
    <font>
      <sz val="11"/>
      <name val="ＭＳ ゴシック"/>
      <family val="3"/>
      <charset val="128"/>
    </font>
    <font>
      <sz val="12"/>
      <name val="ＭＳ ゴシック"/>
      <family val="3"/>
      <charset val="128"/>
    </font>
    <font>
      <sz val="8"/>
      <name val="ＭＳ ゴシック"/>
      <family val="3"/>
      <charset val="128"/>
    </font>
    <font>
      <sz val="12"/>
      <color theme="0"/>
      <name val="ＭＳ ゴシック"/>
      <family val="3"/>
      <charset val="128"/>
    </font>
    <font>
      <b/>
      <sz val="11"/>
      <name val="ＭＳ ゴシック"/>
      <family val="3"/>
      <charset val="128"/>
    </font>
    <font>
      <b/>
      <sz val="11"/>
      <name val="ＭＳ Ｐゴシック"/>
      <family val="3"/>
      <charset val="128"/>
    </font>
    <font>
      <sz val="6"/>
      <name val="ＭＳ ゴシック"/>
      <family val="3"/>
      <charset val="128"/>
    </font>
    <font>
      <sz val="10"/>
      <color theme="5" tint="-0.249977111117893"/>
      <name val="ＭＳ ゴシック"/>
      <family val="3"/>
      <charset val="128"/>
    </font>
    <font>
      <sz val="8"/>
      <color theme="5" tint="-0.249977111117893"/>
      <name val="ＭＳ ゴシック"/>
      <family val="3"/>
      <charset val="128"/>
    </font>
    <font>
      <sz val="12"/>
      <color theme="1"/>
      <name val="ＭＳ ゴシック"/>
      <family val="3"/>
      <charset val="128"/>
    </font>
    <font>
      <b/>
      <sz val="9"/>
      <color indexed="81"/>
      <name val="ＭＳ Ｐゴシック"/>
      <family val="3"/>
      <charset val="128"/>
    </font>
    <font>
      <b/>
      <sz val="1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7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medium">
        <color indexed="64"/>
      </right>
      <top style="hair">
        <color indexed="64"/>
      </top>
      <bottom style="hair">
        <color indexed="64"/>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left style="thin">
        <color indexed="64"/>
      </left>
      <right style="hair">
        <color indexed="64"/>
      </right>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diagonalUp="1">
      <left style="hair">
        <color indexed="64"/>
      </left>
      <right style="hair">
        <color indexed="64"/>
      </right>
      <top style="hair">
        <color indexed="64"/>
      </top>
      <bottom style="medium">
        <color indexed="64"/>
      </bottom>
      <diagonal style="hair">
        <color indexed="64"/>
      </diagonal>
    </border>
    <border>
      <left style="hair">
        <color indexed="64"/>
      </left>
      <right style="medium">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hair">
        <color indexed="64"/>
      </right>
      <top style="hair">
        <color indexed="64"/>
      </top>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hair">
        <color indexed="64"/>
      </right>
      <top style="thin">
        <color indexed="64"/>
      </top>
      <bottom/>
      <diagonal style="hair">
        <color indexed="64"/>
      </diagonal>
    </border>
    <border diagonalUp="1">
      <left/>
      <right style="hair">
        <color indexed="64"/>
      </right>
      <top/>
      <bottom style="medium">
        <color indexed="64"/>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thin">
        <color indexed="64"/>
      </diagonal>
    </border>
    <border diagonalUp="1">
      <left style="hair">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hair">
        <color indexed="64"/>
      </left>
      <right style="medium">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thin">
        <color indexed="64"/>
      </right>
      <top/>
      <bottom/>
      <diagonal style="thin">
        <color indexed="64"/>
      </diagonal>
    </border>
    <border>
      <left style="thin">
        <color indexed="64"/>
      </left>
      <right/>
      <top/>
      <bottom style="hair">
        <color indexed="64"/>
      </bottom>
      <diagonal/>
    </border>
    <border diagonalUp="1">
      <left style="hair">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medium">
        <color indexed="64"/>
      </right>
      <top/>
      <bottom style="hair">
        <color indexed="64"/>
      </bottom>
      <diagonal style="thin">
        <color indexed="64"/>
      </diagonal>
    </border>
    <border diagonalUp="1">
      <left/>
      <right style="thin">
        <color indexed="64"/>
      </right>
      <top/>
      <bottom style="hair">
        <color indexed="64"/>
      </bottom>
      <diagonal style="thin">
        <color indexed="64"/>
      </diagonal>
    </border>
    <border>
      <left style="thin">
        <color indexed="64"/>
      </left>
      <right/>
      <top style="hair">
        <color indexed="64"/>
      </top>
      <bottom/>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style="hair">
        <color indexed="64"/>
      </right>
      <top/>
      <bottom style="thin">
        <color indexed="64"/>
      </bottom>
      <diagonal style="hair">
        <color indexed="64"/>
      </diagonal>
    </border>
    <border diagonalUp="1">
      <left style="medium">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right style="thin">
        <color indexed="64"/>
      </right>
      <top/>
      <bottom style="thin">
        <color indexed="64"/>
      </bottom>
      <diagonal style="thin">
        <color indexed="64"/>
      </diagonal>
    </border>
    <border>
      <left/>
      <right style="hair">
        <color indexed="64"/>
      </right>
      <top style="medium">
        <color indexed="64"/>
      </top>
      <bottom/>
      <diagonal/>
    </border>
    <border diagonalUp="1">
      <left style="hair">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diagonalUp="1">
      <left/>
      <right style="hair">
        <color indexed="64"/>
      </right>
      <top style="hair">
        <color indexed="64"/>
      </top>
      <bottom/>
      <diagonal style="thin">
        <color indexed="64"/>
      </diagonal>
    </border>
    <border diagonalUp="1">
      <left style="hair">
        <color indexed="64"/>
      </left>
      <right/>
      <top style="hair">
        <color indexed="64"/>
      </top>
      <bottom/>
      <diagonal style="thin">
        <color indexed="64"/>
      </diagonal>
    </border>
    <border diagonalUp="1">
      <left/>
      <right style="hair">
        <color indexed="64"/>
      </right>
      <top/>
      <bottom/>
      <diagonal style="thin">
        <color indexed="64"/>
      </diagonal>
    </border>
    <border diagonalUp="1">
      <left style="medium">
        <color indexed="64"/>
      </left>
      <right/>
      <top/>
      <bottom style="hair">
        <color indexed="64"/>
      </bottom>
      <diagonal style="thin">
        <color indexed="64"/>
      </diagonal>
    </border>
    <border diagonalUp="1">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medium">
        <color indexed="64"/>
      </right>
      <top/>
      <bottom style="hair">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style="hair">
        <color indexed="64"/>
      </left>
      <right/>
      <top/>
      <bottom style="medium">
        <color indexed="64"/>
      </bottom>
      <diagonal style="thin">
        <color indexed="64"/>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diagonalUp="1">
      <left/>
      <right style="medium">
        <color indexed="64"/>
      </right>
      <top style="hair">
        <color indexed="64"/>
      </top>
      <bottom/>
      <diagonal style="thin">
        <color indexed="64"/>
      </diagonal>
    </border>
  </borders>
  <cellStyleXfs count="1">
    <xf numFmtId="0" fontId="0" fillId="0" borderId="0">
      <alignment vertical="center"/>
    </xf>
  </cellStyleXfs>
  <cellXfs count="602">
    <xf numFmtId="0" fontId="0" fillId="0" borderId="0" xfId="0">
      <alignment vertical="center"/>
    </xf>
    <xf numFmtId="0" fontId="3" fillId="0" borderId="0" xfId="0" applyFont="1" applyFill="1" applyAlignment="1" applyProtection="1">
      <alignment vertical="center" shrinkToFit="1"/>
    </xf>
    <xf numFmtId="0" fontId="1" fillId="0" borderId="0" xfId="0" applyFont="1" applyFill="1">
      <alignment vertical="center"/>
    </xf>
    <xf numFmtId="0" fontId="3" fillId="0" borderId="1" xfId="0" applyFont="1" applyFill="1" applyBorder="1" applyAlignment="1" applyProtection="1">
      <alignment vertical="center" shrinkToFit="1"/>
    </xf>
    <xf numFmtId="0" fontId="1" fillId="0" borderId="1" xfId="0" applyFont="1" applyFill="1" applyBorder="1" applyAlignment="1" applyProtection="1">
      <alignment vertical="center" shrinkToFit="1"/>
    </xf>
    <xf numFmtId="0" fontId="1" fillId="0" borderId="0" xfId="0" applyFont="1" applyFill="1" applyBorder="1">
      <alignment vertical="center"/>
    </xf>
    <xf numFmtId="0" fontId="5" fillId="0" borderId="0" xfId="0" applyNumberFormat="1" applyFont="1" applyFill="1" applyBorder="1" applyAlignment="1" applyProtection="1">
      <alignment horizontal="center" shrinkToFit="1"/>
    </xf>
    <xf numFmtId="0" fontId="7" fillId="0" borderId="0" xfId="0" applyNumberFormat="1" applyFont="1" applyFill="1" applyBorder="1" applyAlignment="1" applyProtection="1">
      <alignment horizontal="center" shrinkToFit="1"/>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7" fillId="0" borderId="0" xfId="0" applyNumberFormat="1" applyFont="1" applyFill="1" applyBorder="1" applyAlignment="1" applyProtection="1">
      <alignment horizontal="left" shrinkToFit="1"/>
    </xf>
    <xf numFmtId="0" fontId="1" fillId="0" borderId="0" xfId="0" applyFont="1" applyFill="1" applyAlignment="1">
      <alignment vertical="center"/>
    </xf>
    <xf numFmtId="0" fontId="11" fillId="0" borderId="0" xfId="0" applyFont="1" applyFill="1">
      <alignment vertical="center"/>
    </xf>
    <xf numFmtId="0" fontId="0" fillId="0" borderId="8" xfId="0" applyFont="1" applyBorder="1" applyAlignment="1" applyProtection="1">
      <alignment horizontal="center" vertical="center" shrinkToFit="1"/>
    </xf>
    <xf numFmtId="0" fontId="4" fillId="0" borderId="20" xfId="0" applyFont="1" applyFill="1" applyBorder="1" applyAlignment="1" applyProtection="1">
      <alignment horizontal="center" vertical="center" wrapText="1" shrinkToFit="1"/>
    </xf>
    <xf numFmtId="0" fontId="4" fillId="0" borderId="21" xfId="0" applyFont="1" applyFill="1" applyBorder="1" applyAlignment="1" applyProtection="1">
      <alignment horizontal="center" vertical="center" wrapText="1" shrinkToFit="1"/>
    </xf>
    <xf numFmtId="0" fontId="4" fillId="0" borderId="29"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1" fillId="0" borderId="0" xfId="0" applyFont="1" applyFill="1" applyBorder="1" applyAlignment="1">
      <alignment horizontal="center" vertical="center"/>
    </xf>
    <xf numFmtId="0" fontId="0" fillId="0" borderId="0" xfId="0" applyFont="1" applyBorder="1" applyAlignment="1" applyProtection="1">
      <alignment horizontal="center" vertical="center" shrinkToFit="1"/>
    </xf>
    <xf numFmtId="0" fontId="0" fillId="0" borderId="115" xfId="0" applyFont="1" applyBorder="1" applyAlignment="1" applyProtection="1">
      <alignment horizontal="center" vertical="center" shrinkToFit="1"/>
    </xf>
    <xf numFmtId="0" fontId="0" fillId="0" borderId="71" xfId="0" applyFont="1" applyBorder="1" applyAlignment="1" applyProtection="1">
      <alignment horizontal="center" vertical="center" shrinkToFit="1"/>
    </xf>
    <xf numFmtId="0" fontId="4" fillId="0" borderId="71" xfId="0" applyFont="1" applyFill="1" applyBorder="1" applyAlignment="1" applyProtection="1">
      <alignment horizontal="center" vertical="center" wrapText="1" shrinkToFit="1"/>
    </xf>
    <xf numFmtId="0" fontId="4" fillId="0" borderId="12" xfId="0" applyFont="1" applyFill="1" applyBorder="1" applyAlignment="1" applyProtection="1">
      <alignment horizontal="center" vertical="center" wrapText="1" shrinkToFit="1"/>
    </xf>
    <xf numFmtId="0" fontId="0" fillId="0" borderId="117" xfId="0" applyFont="1" applyBorder="1" applyAlignment="1" applyProtection="1">
      <alignment horizontal="center" vertical="center" shrinkToFit="1"/>
    </xf>
    <xf numFmtId="0" fontId="4" fillId="0" borderId="120" xfId="0" applyFont="1" applyFill="1" applyBorder="1" applyAlignment="1" applyProtection="1">
      <alignment horizontal="center" vertical="center" wrapText="1" shrinkToFit="1"/>
    </xf>
    <xf numFmtId="0" fontId="4" fillId="0" borderId="33" xfId="0" applyFont="1" applyFill="1" applyBorder="1" applyAlignment="1" applyProtection="1">
      <alignment horizontal="center" vertical="center" wrapText="1" shrinkToFit="1"/>
    </xf>
    <xf numFmtId="0" fontId="4" fillId="0" borderId="34" xfId="0" applyFont="1" applyFill="1" applyBorder="1" applyAlignment="1" applyProtection="1">
      <alignment horizontal="center" vertical="center" wrapText="1" shrinkToFit="1"/>
    </xf>
    <xf numFmtId="0" fontId="5" fillId="0" borderId="0" xfId="0" applyFont="1" applyFill="1" applyBorder="1" applyAlignment="1" applyProtection="1">
      <alignment horizontal="right" shrinkToFit="1"/>
    </xf>
    <xf numFmtId="0" fontId="1" fillId="0" borderId="0" xfId="0" applyFont="1" applyFill="1" applyProtection="1">
      <alignment vertical="center"/>
    </xf>
    <xf numFmtId="0" fontId="1" fillId="0" borderId="0" xfId="0" applyFont="1" applyFill="1" applyBorder="1" applyProtection="1">
      <alignment vertical="center"/>
    </xf>
    <xf numFmtId="0" fontId="1" fillId="0" borderId="0" xfId="0" applyFont="1" applyFill="1" applyAlignment="1">
      <alignment vertical="center" wrapText="1"/>
    </xf>
    <xf numFmtId="0" fontId="5" fillId="0" borderId="56" xfId="0" applyFont="1" applyFill="1" applyBorder="1" applyAlignment="1" applyProtection="1">
      <alignment horizontal="right" shrinkToFit="1"/>
    </xf>
    <xf numFmtId="0" fontId="4" fillId="0" borderId="0"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0" xfId="0" applyFont="1" applyFill="1" applyBorder="1" applyAlignment="1" applyProtection="1">
      <alignment vertical="center" wrapText="1" shrinkToFit="1"/>
    </xf>
    <xf numFmtId="0" fontId="4" fillId="0" borderId="56" xfId="0" applyFont="1" applyFill="1" applyBorder="1" applyAlignment="1" applyProtection="1">
      <alignment vertical="center" wrapText="1" shrinkToFit="1"/>
    </xf>
    <xf numFmtId="0" fontId="15" fillId="0" borderId="168" xfId="0" applyFont="1" applyFill="1" applyBorder="1" applyAlignment="1" applyProtection="1">
      <alignment horizontal="left" vertical="top" wrapText="1"/>
    </xf>
    <xf numFmtId="0" fontId="15" fillId="0" borderId="169" xfId="0" applyFont="1" applyFill="1" applyBorder="1" applyAlignment="1" applyProtection="1">
      <alignment horizontal="left" vertical="top" wrapText="1"/>
    </xf>
    <xf numFmtId="0" fontId="15" fillId="0" borderId="170" xfId="0" applyFont="1" applyFill="1" applyBorder="1" applyAlignment="1" applyProtection="1">
      <alignment horizontal="left" vertical="top" wrapText="1"/>
    </xf>
    <xf numFmtId="0" fontId="4" fillId="0" borderId="11"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31"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88" xfId="0" applyFont="1" applyFill="1" applyBorder="1" applyAlignment="1" applyProtection="1">
      <alignment horizontal="center" vertical="center" shrinkToFit="1"/>
    </xf>
    <xf numFmtId="176" fontId="5" fillId="0" borderId="161" xfId="0" applyNumberFormat="1" applyFont="1" applyFill="1" applyBorder="1" applyAlignment="1" applyProtection="1">
      <alignment horizontal="right" shrinkToFit="1"/>
    </xf>
    <xf numFmtId="176" fontId="5" fillId="0" borderId="162" xfId="0" applyNumberFormat="1" applyFont="1" applyFill="1" applyBorder="1" applyAlignment="1" applyProtection="1">
      <alignment horizontal="right" shrinkToFit="1"/>
    </xf>
    <xf numFmtId="176" fontId="5" fillId="0" borderId="132" xfId="0" applyNumberFormat="1" applyFont="1" applyFill="1" applyBorder="1" applyAlignment="1" applyProtection="1">
      <alignment horizontal="right" shrinkToFit="1"/>
    </xf>
    <xf numFmtId="176" fontId="5" fillId="0" borderId="155" xfId="0" applyNumberFormat="1" applyFont="1" applyFill="1" applyBorder="1" applyAlignment="1" applyProtection="1">
      <alignment horizontal="right" shrinkToFit="1"/>
    </xf>
    <xf numFmtId="176" fontId="5" fillId="0" borderId="154" xfId="0" applyNumberFormat="1" applyFont="1" applyFill="1" applyBorder="1" applyAlignment="1" applyProtection="1">
      <alignment horizontal="right" shrinkToFit="1"/>
    </xf>
    <xf numFmtId="176" fontId="5" fillId="0" borderId="163" xfId="0" applyNumberFormat="1" applyFont="1" applyFill="1" applyBorder="1" applyAlignment="1" applyProtection="1">
      <alignment horizontal="right" shrinkToFit="1"/>
    </xf>
    <xf numFmtId="0" fontId="5" fillId="0" borderId="149" xfId="0" applyFont="1" applyFill="1" applyBorder="1" applyAlignment="1" applyProtection="1">
      <alignment horizontal="center" vertical="center" shrinkToFit="1"/>
      <protection locked="0"/>
    </xf>
    <xf numFmtId="0" fontId="5" fillId="0" borderId="150" xfId="0" applyFont="1" applyFill="1" applyBorder="1" applyAlignment="1" applyProtection="1">
      <alignment horizontal="center" vertical="center" shrinkToFit="1"/>
      <protection locked="0"/>
    </xf>
    <xf numFmtId="0" fontId="5" fillId="0" borderId="156" xfId="0" applyFont="1" applyFill="1" applyBorder="1" applyAlignment="1" applyProtection="1">
      <alignment horizontal="center" vertical="center" shrinkToFit="1"/>
      <protection locked="0"/>
    </xf>
    <xf numFmtId="0" fontId="5" fillId="0" borderId="144" xfId="0" applyFont="1" applyFill="1" applyBorder="1" applyAlignment="1" applyProtection="1">
      <alignment horizontal="center" vertical="center" shrinkToFit="1"/>
      <protection locked="0"/>
    </xf>
    <xf numFmtId="0" fontId="5" fillId="0" borderId="134" xfId="0" applyFont="1" applyFill="1" applyBorder="1" applyAlignment="1" applyProtection="1">
      <alignment horizontal="center" vertical="center" shrinkToFit="1"/>
      <protection locked="0"/>
    </xf>
    <xf numFmtId="0" fontId="5" fillId="0" borderId="158" xfId="0" applyFont="1" applyFill="1" applyBorder="1" applyAlignment="1" applyProtection="1">
      <alignment horizontal="center" vertical="center" shrinkToFit="1"/>
      <protection locked="0"/>
    </xf>
    <xf numFmtId="0" fontId="5" fillId="0" borderId="164" xfId="0" applyFont="1" applyFill="1" applyBorder="1" applyAlignment="1" applyProtection="1">
      <alignment horizontal="center" vertical="center" shrinkToFit="1"/>
      <protection locked="0"/>
    </xf>
    <xf numFmtId="0" fontId="5" fillId="0" borderId="165" xfId="0" applyFont="1" applyFill="1" applyBorder="1" applyAlignment="1" applyProtection="1">
      <alignment horizontal="center" vertical="center" shrinkToFit="1"/>
      <protection locked="0"/>
    </xf>
    <xf numFmtId="0" fontId="5" fillId="0" borderId="166" xfId="0" applyFont="1" applyFill="1" applyBorder="1" applyAlignment="1" applyProtection="1">
      <alignment horizontal="center" vertical="center" shrinkToFit="1"/>
      <protection locked="0"/>
    </xf>
    <xf numFmtId="177" fontId="13" fillId="0" borderId="150" xfId="0" applyNumberFormat="1" applyFont="1" applyFill="1" applyBorder="1" applyAlignment="1" applyProtection="1">
      <alignment horizontal="right" vertical="center" shrinkToFit="1"/>
    </xf>
    <xf numFmtId="177" fontId="13" fillId="0" borderId="156" xfId="0" applyNumberFormat="1" applyFont="1" applyFill="1" applyBorder="1" applyAlignment="1" applyProtection="1">
      <alignment horizontal="right" vertical="center" shrinkToFit="1"/>
    </xf>
    <xf numFmtId="177" fontId="13" fillId="0" borderId="134" xfId="0" applyNumberFormat="1" applyFont="1" applyFill="1" applyBorder="1" applyAlignment="1" applyProtection="1">
      <alignment horizontal="right" vertical="center" shrinkToFit="1"/>
    </xf>
    <xf numFmtId="177" fontId="13" fillId="0" borderId="158" xfId="0" applyNumberFormat="1" applyFont="1" applyFill="1" applyBorder="1" applyAlignment="1" applyProtection="1">
      <alignment horizontal="right" vertical="center" shrinkToFit="1"/>
    </xf>
    <xf numFmtId="177" fontId="13" fillId="0" borderId="165" xfId="0" applyNumberFormat="1" applyFont="1" applyFill="1" applyBorder="1" applyAlignment="1" applyProtection="1">
      <alignment horizontal="right" vertical="center" shrinkToFit="1"/>
    </xf>
    <xf numFmtId="177" fontId="13" fillId="0" borderId="166" xfId="0" applyNumberFormat="1" applyFont="1" applyFill="1" applyBorder="1" applyAlignment="1" applyProtection="1">
      <alignment horizontal="right" vertical="center" shrinkToFit="1"/>
    </xf>
    <xf numFmtId="177" fontId="5" fillId="2" borderId="30" xfId="0" applyNumberFormat="1" applyFont="1" applyFill="1" applyBorder="1" applyAlignment="1" applyProtection="1">
      <alignment horizontal="right" shrinkToFit="1"/>
    </xf>
    <xf numFmtId="177" fontId="5" fillId="2" borderId="0" xfId="0" applyNumberFormat="1" applyFont="1" applyFill="1" applyBorder="1" applyAlignment="1" applyProtection="1">
      <alignment horizontal="right" shrinkToFit="1"/>
    </xf>
    <xf numFmtId="177" fontId="5" fillId="2" borderId="72" xfId="0" applyNumberFormat="1" applyFont="1" applyFill="1" applyBorder="1" applyAlignment="1" applyProtection="1">
      <alignment horizontal="right" shrinkToFit="1"/>
    </xf>
    <xf numFmtId="177" fontId="13" fillId="0" borderId="133" xfId="0" applyNumberFormat="1" applyFont="1" applyFill="1" applyBorder="1" applyAlignment="1" applyProtection="1">
      <alignment horizontal="right" vertical="center" shrinkToFit="1"/>
    </xf>
    <xf numFmtId="177" fontId="13" fillId="0" borderId="167" xfId="0" applyNumberFormat="1" applyFont="1" applyFill="1" applyBorder="1" applyAlignment="1" applyProtection="1">
      <alignment horizontal="right" vertical="center" shrinkToFit="1"/>
    </xf>
    <xf numFmtId="177" fontId="5" fillId="2" borderId="12" xfId="0" applyNumberFormat="1" applyFont="1" applyFill="1" applyBorder="1" applyAlignment="1" applyProtection="1">
      <alignment horizontal="right" shrinkToFit="1"/>
    </xf>
    <xf numFmtId="177" fontId="5" fillId="2" borderId="55" xfId="0" applyNumberFormat="1" applyFont="1" applyFill="1" applyBorder="1" applyAlignment="1" applyProtection="1">
      <alignment horizontal="right" shrinkToFit="1"/>
    </xf>
    <xf numFmtId="177" fontId="5" fillId="2" borderId="56" xfId="0" applyNumberFormat="1" applyFont="1" applyFill="1" applyBorder="1" applyAlignment="1" applyProtection="1">
      <alignment horizontal="right" shrinkToFit="1"/>
    </xf>
    <xf numFmtId="177" fontId="5" fillId="2" borderId="73" xfId="0" applyNumberFormat="1" applyFont="1" applyFill="1" applyBorder="1" applyAlignment="1" applyProtection="1">
      <alignment horizontal="right" shrinkToFit="1"/>
    </xf>
    <xf numFmtId="177" fontId="13" fillId="0" borderId="157" xfId="0" applyNumberFormat="1" applyFont="1" applyFill="1" applyBorder="1" applyAlignment="1" applyProtection="1">
      <alignment horizontal="right" vertical="center" shrinkToFit="1"/>
    </xf>
    <xf numFmtId="177" fontId="13" fillId="0" borderId="138" xfId="0" applyNumberFormat="1" applyFont="1" applyFill="1" applyBorder="1" applyAlignment="1" applyProtection="1">
      <alignment horizontal="right" vertical="center" shrinkToFit="1"/>
    </xf>
    <xf numFmtId="177" fontId="13" fillId="0" borderId="139" xfId="0" applyNumberFormat="1" applyFont="1" applyFill="1" applyBorder="1" applyAlignment="1" applyProtection="1">
      <alignment horizontal="right" vertical="center" shrinkToFit="1"/>
    </xf>
    <xf numFmtId="177" fontId="13" fillId="0" borderId="160" xfId="0" applyNumberFormat="1" applyFont="1" applyFill="1" applyBorder="1" applyAlignment="1" applyProtection="1">
      <alignment horizontal="right" vertical="center" shrinkToFit="1"/>
    </xf>
    <xf numFmtId="177" fontId="5" fillId="0" borderId="157" xfId="0" applyNumberFormat="1" applyFont="1" applyFill="1" applyBorder="1" applyAlignment="1" applyProtection="1">
      <alignment horizontal="right" shrinkToFit="1"/>
    </xf>
    <xf numFmtId="177" fontId="5" fillId="0" borderId="150" xfId="0" applyNumberFormat="1" applyFont="1" applyFill="1" applyBorder="1" applyAlignment="1" applyProtection="1">
      <alignment horizontal="right" shrinkToFit="1"/>
    </xf>
    <xf numFmtId="177" fontId="5" fillId="0" borderId="151" xfId="0" applyNumberFormat="1" applyFont="1" applyFill="1" applyBorder="1" applyAlignment="1" applyProtection="1">
      <alignment horizontal="right" shrinkToFit="1"/>
    </xf>
    <xf numFmtId="177" fontId="5" fillId="0" borderId="133" xfId="0" applyNumberFormat="1" applyFont="1" applyFill="1" applyBorder="1" applyAlignment="1" applyProtection="1">
      <alignment horizontal="right" shrinkToFit="1"/>
    </xf>
    <xf numFmtId="177" fontId="5" fillId="0" borderId="134" xfId="0" applyNumberFormat="1" applyFont="1" applyFill="1" applyBorder="1" applyAlignment="1" applyProtection="1">
      <alignment horizontal="right" shrinkToFit="1"/>
    </xf>
    <xf numFmtId="177" fontId="5" fillId="0" borderId="136" xfId="0" applyNumberFormat="1" applyFont="1" applyFill="1" applyBorder="1" applyAlignment="1" applyProtection="1">
      <alignment horizontal="right" shrinkToFit="1"/>
    </xf>
    <xf numFmtId="177" fontId="5" fillId="0" borderId="138" xfId="0" applyNumberFormat="1" applyFont="1" applyFill="1" applyBorder="1" applyAlignment="1" applyProtection="1">
      <alignment horizontal="right" shrinkToFit="1"/>
    </xf>
    <xf numFmtId="177" fontId="5" fillId="0" borderId="139" xfId="0" applyNumberFormat="1" applyFont="1" applyFill="1" applyBorder="1" applyAlignment="1" applyProtection="1">
      <alignment horizontal="right" shrinkToFit="1"/>
    </xf>
    <xf numFmtId="177" fontId="5" fillId="0" borderId="141" xfId="0" applyNumberFormat="1" applyFont="1" applyFill="1" applyBorder="1" applyAlignment="1" applyProtection="1">
      <alignment horizontal="right" shrinkToFit="1"/>
    </xf>
    <xf numFmtId="177" fontId="5" fillId="0" borderId="174" xfId="0" applyNumberFormat="1" applyFont="1" applyFill="1" applyBorder="1" applyAlignment="1" applyProtection="1">
      <alignment horizontal="right" shrinkToFit="1"/>
    </xf>
    <xf numFmtId="177" fontId="5" fillId="0" borderId="135" xfId="0" applyNumberFormat="1" applyFont="1" applyFill="1" applyBorder="1" applyAlignment="1" applyProtection="1">
      <alignment horizontal="right" shrinkToFit="1"/>
    </xf>
    <xf numFmtId="177" fontId="5" fillId="0" borderId="140" xfId="0" applyNumberFormat="1" applyFont="1" applyFill="1" applyBorder="1" applyAlignment="1" applyProtection="1">
      <alignment horizontal="right" shrinkToFit="1"/>
    </xf>
    <xf numFmtId="0" fontId="5" fillId="0" borderId="159" xfId="0" applyFont="1" applyFill="1" applyBorder="1" applyAlignment="1" applyProtection="1">
      <alignment horizontal="center" vertical="center" shrinkToFit="1"/>
      <protection locked="0"/>
    </xf>
    <xf numFmtId="0" fontId="5" fillId="0" borderId="139" xfId="0" applyFont="1" applyFill="1" applyBorder="1" applyAlignment="1" applyProtection="1">
      <alignment horizontal="center" vertical="center" shrinkToFit="1"/>
      <protection locked="0"/>
    </xf>
    <xf numFmtId="0" fontId="5" fillId="0" borderId="160" xfId="0" applyFont="1" applyFill="1" applyBorder="1" applyAlignment="1" applyProtection="1">
      <alignment horizontal="center" vertical="center" shrinkToFit="1"/>
      <protection locked="0"/>
    </xf>
    <xf numFmtId="177" fontId="5" fillId="2" borderId="89" xfId="0" applyNumberFormat="1" applyFont="1" applyFill="1" applyBorder="1" applyAlignment="1" applyProtection="1">
      <alignment horizontal="right" shrinkToFit="1"/>
    </xf>
    <xf numFmtId="177" fontId="5" fillId="2" borderId="1" xfId="0" applyNumberFormat="1" applyFont="1" applyFill="1" applyBorder="1" applyAlignment="1" applyProtection="1">
      <alignment horizontal="right" shrinkToFit="1"/>
    </xf>
    <xf numFmtId="177" fontId="5" fillId="2" borderId="90" xfId="0" applyNumberFormat="1" applyFont="1" applyFill="1" applyBorder="1" applyAlignment="1" applyProtection="1">
      <alignment horizontal="right" shrinkToFit="1"/>
    </xf>
    <xf numFmtId="176" fontId="1" fillId="0" borderId="2" xfId="0" applyNumberFormat="1" applyFont="1" applyFill="1" applyBorder="1" applyAlignment="1">
      <alignment horizontal="center" vertical="center" shrinkToFit="1"/>
    </xf>
    <xf numFmtId="176" fontId="1" fillId="0" borderId="3" xfId="0" applyNumberFormat="1" applyFont="1" applyFill="1" applyBorder="1" applyAlignment="1">
      <alignment horizontal="center" vertical="center" shrinkToFit="1"/>
    </xf>
    <xf numFmtId="176" fontId="1" fillId="0" borderId="98" xfId="0" applyNumberFormat="1" applyFont="1" applyFill="1" applyBorder="1" applyAlignment="1">
      <alignment horizontal="center" vertical="center" shrinkToFit="1"/>
    </xf>
    <xf numFmtId="176" fontId="1" fillId="0" borderId="11" xfId="0" applyNumberFormat="1" applyFont="1" applyFill="1" applyBorder="1" applyAlignment="1">
      <alignment horizontal="center" vertical="center" shrinkToFit="1"/>
    </xf>
    <xf numFmtId="176" fontId="1" fillId="0" borderId="0" xfId="0" applyNumberFormat="1" applyFont="1" applyFill="1" applyBorder="1" applyAlignment="1">
      <alignment horizontal="center" vertical="center" shrinkToFit="1"/>
    </xf>
    <xf numFmtId="176" fontId="1" fillId="0" borderId="72" xfId="0" applyNumberFormat="1" applyFont="1" applyFill="1" applyBorder="1" applyAlignment="1">
      <alignment horizontal="center" vertical="center" shrinkToFit="1"/>
    </xf>
    <xf numFmtId="176" fontId="1" fillId="0" borderId="83"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shrinkToFit="1"/>
    </xf>
    <xf numFmtId="176" fontId="1" fillId="0" borderId="90" xfId="0" applyNumberFormat="1" applyFont="1" applyFill="1" applyBorder="1" applyAlignment="1">
      <alignment horizontal="center" vertical="center" shrinkToFit="1"/>
    </xf>
    <xf numFmtId="176" fontId="11" fillId="0" borderId="2"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shrinkToFit="1"/>
    </xf>
    <xf numFmtId="176" fontId="11" fillId="0" borderId="98" xfId="0" applyNumberFormat="1" applyFont="1" applyFill="1" applyBorder="1" applyAlignment="1">
      <alignment horizontal="center" vertical="center" shrinkToFit="1"/>
    </xf>
    <xf numFmtId="176" fontId="11" fillId="0" borderId="11" xfId="0" applyNumberFormat="1"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176" fontId="11" fillId="0" borderId="72" xfId="0" applyNumberFormat="1" applyFont="1" applyFill="1" applyBorder="1" applyAlignment="1">
      <alignment horizontal="center" vertical="center" shrinkToFit="1"/>
    </xf>
    <xf numFmtId="176" fontId="11" fillId="0" borderId="83" xfId="0" applyNumberFormat="1" applyFont="1" applyFill="1" applyBorder="1" applyAlignment="1">
      <alignment horizontal="center" vertical="center" shrinkToFit="1"/>
    </xf>
    <xf numFmtId="176" fontId="11" fillId="0" borderId="1" xfId="0" applyNumberFormat="1" applyFont="1" applyFill="1" applyBorder="1" applyAlignment="1">
      <alignment horizontal="center" vertical="center" shrinkToFit="1"/>
    </xf>
    <xf numFmtId="176" fontId="11" fillId="0" borderId="90" xfId="0" applyNumberFormat="1" applyFont="1" applyFill="1" applyBorder="1" applyAlignment="1">
      <alignment horizontal="center" vertical="center" shrinkToFi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shrinkToFit="1"/>
    </xf>
    <xf numFmtId="0" fontId="1" fillId="0" borderId="98" xfId="0" applyFont="1" applyFill="1" applyBorder="1" applyAlignment="1">
      <alignment horizontal="center" vertical="center" shrinkToFit="1"/>
    </xf>
    <xf numFmtId="0" fontId="1" fillId="0" borderId="83"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90" xfId="0" applyFont="1" applyFill="1" applyBorder="1" applyAlignment="1">
      <alignment horizontal="center" vertical="center" shrinkToFit="1"/>
    </xf>
    <xf numFmtId="0" fontId="11" fillId="0" borderId="2" xfId="0" applyFont="1" applyFill="1" applyBorder="1" applyAlignment="1">
      <alignment horizontal="center" vertical="center" wrapText="1" shrinkToFit="1"/>
    </xf>
    <xf numFmtId="0" fontId="11" fillId="0" borderId="3" xfId="0" applyFont="1" applyFill="1" applyBorder="1" applyAlignment="1">
      <alignment horizontal="center" vertical="center" shrinkToFit="1"/>
    </xf>
    <xf numFmtId="0" fontId="11" fillId="0" borderId="98" xfId="0" applyFont="1" applyFill="1" applyBorder="1" applyAlignment="1">
      <alignment horizontal="center" vertical="center" shrinkToFit="1"/>
    </xf>
    <xf numFmtId="0" fontId="11" fillId="0" borderId="83"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0" borderId="90"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 fillId="0" borderId="2" xfId="0" applyFont="1" applyFill="1" applyBorder="1" applyAlignment="1">
      <alignment horizontal="center" vertical="center" textRotation="255"/>
    </xf>
    <xf numFmtId="0" fontId="1" fillId="0" borderId="3" xfId="0" applyFont="1" applyFill="1" applyBorder="1" applyAlignment="1">
      <alignment horizontal="center" vertical="center" textRotation="255"/>
    </xf>
    <xf numFmtId="0" fontId="1" fillId="0" borderId="98" xfId="0" applyFont="1" applyFill="1" applyBorder="1" applyAlignment="1">
      <alignment horizontal="center" vertical="center" textRotation="255"/>
    </xf>
    <xf numFmtId="0" fontId="1" fillId="0" borderId="11" xfId="0" applyFont="1" applyFill="1" applyBorder="1" applyAlignment="1">
      <alignment horizontal="center" vertical="center" textRotation="255"/>
    </xf>
    <xf numFmtId="0" fontId="1" fillId="0" borderId="0" xfId="0" applyFont="1" applyFill="1" applyBorder="1" applyAlignment="1">
      <alignment horizontal="center" vertical="center" textRotation="255"/>
    </xf>
    <xf numFmtId="0" fontId="1" fillId="0" borderId="72" xfId="0" applyFont="1" applyFill="1" applyBorder="1" applyAlignment="1">
      <alignment horizontal="center" vertical="center" textRotation="255"/>
    </xf>
    <xf numFmtId="0" fontId="1" fillId="0" borderId="83" xfId="0" applyFont="1" applyFill="1" applyBorder="1" applyAlignment="1">
      <alignment horizontal="center" vertical="center" textRotation="255"/>
    </xf>
    <xf numFmtId="0" fontId="1" fillId="0" borderId="1" xfId="0" applyFont="1" applyFill="1" applyBorder="1" applyAlignment="1">
      <alignment horizontal="center" vertical="center" textRotation="255"/>
    </xf>
    <xf numFmtId="0" fontId="1" fillId="0" borderId="90" xfId="0" applyFont="1" applyFill="1" applyBorder="1" applyAlignment="1">
      <alignment horizontal="center" vertical="center" textRotation="255"/>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98"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90" xfId="0" applyFont="1" applyFill="1" applyBorder="1" applyAlignment="1">
      <alignment horizontal="center" vertical="center"/>
    </xf>
    <xf numFmtId="0" fontId="1" fillId="0" borderId="2" xfId="0" applyFont="1" applyFill="1" applyBorder="1" applyAlignment="1">
      <alignment horizontal="center" vertical="center" shrinkToFit="1"/>
    </xf>
    <xf numFmtId="0" fontId="1" fillId="0" borderId="92" xfId="0" applyFont="1" applyFill="1" applyBorder="1" applyAlignment="1">
      <alignment horizontal="center" vertical="center"/>
    </xf>
    <xf numFmtId="0" fontId="1" fillId="0" borderId="93" xfId="0" applyFont="1" applyFill="1" applyBorder="1" applyAlignment="1">
      <alignment horizontal="center" vertical="center"/>
    </xf>
    <xf numFmtId="0" fontId="1" fillId="0" borderId="94" xfId="0" applyFont="1" applyFill="1" applyBorder="1" applyAlignment="1">
      <alignment horizontal="center" vertical="center"/>
    </xf>
    <xf numFmtId="176" fontId="1" fillId="0" borderId="92" xfId="0" applyNumberFormat="1" applyFont="1" applyFill="1" applyBorder="1" applyAlignment="1">
      <alignment horizontal="center" vertical="center" shrinkToFit="1"/>
    </xf>
    <xf numFmtId="0" fontId="1" fillId="0" borderId="93" xfId="0" applyFont="1" applyFill="1" applyBorder="1" applyAlignment="1">
      <alignment horizontal="center" vertical="center" shrinkToFit="1"/>
    </xf>
    <xf numFmtId="0" fontId="1" fillId="0" borderId="94" xfId="0" applyFont="1" applyFill="1" applyBorder="1" applyAlignment="1">
      <alignment horizontal="center" vertical="center" shrinkToFit="1"/>
    </xf>
    <xf numFmtId="0" fontId="1" fillId="0" borderId="92" xfId="0" applyFont="1" applyFill="1" applyBorder="1" applyAlignment="1">
      <alignment horizontal="center" vertical="center" shrinkToFit="1"/>
    </xf>
    <xf numFmtId="177" fontId="5" fillId="0" borderId="40" xfId="0" applyNumberFormat="1" applyFont="1" applyFill="1" applyBorder="1" applyAlignment="1" applyProtection="1">
      <alignment horizontal="right" shrinkToFit="1"/>
    </xf>
    <xf numFmtId="177" fontId="5" fillId="0" borderId="58" xfId="0" applyNumberFormat="1" applyFont="1" applyFill="1" applyBorder="1" applyAlignment="1" applyProtection="1">
      <alignment horizontal="right" shrinkToFit="1"/>
    </xf>
    <xf numFmtId="177" fontId="5" fillId="0" borderId="82" xfId="0" applyNumberFormat="1" applyFont="1" applyFill="1" applyBorder="1" applyAlignment="1" applyProtection="1">
      <alignment horizontal="right" shrinkToFit="1"/>
    </xf>
    <xf numFmtId="177" fontId="5" fillId="0" borderId="30" xfId="0" applyNumberFormat="1" applyFont="1" applyFill="1" applyBorder="1" applyAlignment="1" applyProtection="1">
      <alignment horizontal="right" shrinkToFit="1"/>
    </xf>
    <xf numFmtId="177" fontId="5" fillId="0" borderId="0" xfId="0" applyNumberFormat="1" applyFont="1" applyFill="1" applyBorder="1" applyAlignment="1" applyProtection="1">
      <alignment horizontal="right" shrinkToFit="1"/>
    </xf>
    <xf numFmtId="177" fontId="5" fillId="0" borderId="12" xfId="0" applyNumberFormat="1" applyFont="1" applyFill="1" applyBorder="1" applyAlignment="1" applyProtection="1">
      <alignment horizontal="right" shrinkToFit="1"/>
    </xf>
    <xf numFmtId="177" fontId="5" fillId="0" borderId="55" xfId="0" applyNumberFormat="1" applyFont="1" applyFill="1" applyBorder="1" applyAlignment="1" applyProtection="1">
      <alignment horizontal="right" shrinkToFit="1"/>
    </xf>
    <xf numFmtId="177" fontId="5" fillId="0" borderId="56" xfId="0" applyNumberFormat="1" applyFont="1" applyFill="1" applyBorder="1" applyAlignment="1" applyProtection="1">
      <alignment horizontal="right" shrinkToFit="1"/>
    </xf>
    <xf numFmtId="177" fontId="5" fillId="0" borderId="63" xfId="0" applyNumberFormat="1" applyFont="1" applyFill="1" applyBorder="1" applyAlignment="1" applyProtection="1">
      <alignment horizontal="right" shrinkToFit="1"/>
    </xf>
    <xf numFmtId="177" fontId="5" fillId="0" borderId="107" xfId="0" applyNumberFormat="1" applyFont="1" applyFill="1" applyBorder="1" applyAlignment="1" applyProtection="1">
      <alignment horizontal="right" shrinkToFit="1"/>
    </xf>
    <xf numFmtId="177" fontId="5" fillId="0" borderId="86" xfId="0" applyNumberFormat="1" applyFont="1" applyFill="1" applyBorder="1" applyAlignment="1" applyProtection="1">
      <alignment horizontal="right" shrinkToFit="1"/>
    </xf>
    <xf numFmtId="177" fontId="5" fillId="0" borderId="22" xfId="0" applyNumberFormat="1" applyFont="1" applyFill="1" applyBorder="1" applyAlignment="1" applyProtection="1">
      <alignment horizontal="right" shrinkToFit="1"/>
    </xf>
    <xf numFmtId="177" fontId="5" fillId="0" borderId="21" xfId="0" applyNumberFormat="1" applyFont="1" applyFill="1" applyBorder="1" applyAlignment="1" applyProtection="1">
      <alignment horizontal="right" shrinkToFit="1"/>
    </xf>
    <xf numFmtId="177" fontId="5" fillId="0" borderId="71" xfId="0" applyNumberFormat="1" applyFont="1" applyFill="1" applyBorder="1" applyAlignment="1" applyProtection="1">
      <alignment horizontal="right" shrinkToFit="1"/>
    </xf>
    <xf numFmtId="177" fontId="5" fillId="0" borderId="89" xfId="0" applyNumberFormat="1" applyFont="1" applyFill="1" applyBorder="1" applyAlignment="1" applyProtection="1">
      <alignment horizontal="right" shrinkToFit="1"/>
    </xf>
    <xf numFmtId="177" fontId="5" fillId="0" borderId="1" xfId="0" applyNumberFormat="1" applyFont="1" applyFill="1" applyBorder="1" applyAlignment="1" applyProtection="1">
      <alignment horizontal="right" shrinkToFit="1"/>
    </xf>
    <xf numFmtId="177" fontId="5" fillId="0" borderId="84" xfId="0" applyNumberFormat="1" applyFont="1" applyFill="1" applyBorder="1" applyAlignment="1" applyProtection="1">
      <alignment horizontal="right" shrinkToFit="1"/>
    </xf>
    <xf numFmtId="177" fontId="5" fillId="0" borderId="25" xfId="0" applyNumberFormat="1" applyFont="1" applyFill="1" applyBorder="1" applyAlignment="1" applyProtection="1">
      <alignment horizontal="right" shrinkToFit="1"/>
    </xf>
    <xf numFmtId="177" fontId="5" fillId="0" borderId="27" xfId="0" applyNumberFormat="1" applyFont="1" applyFill="1" applyBorder="1" applyAlignment="1" applyProtection="1">
      <alignment horizontal="right" shrinkToFit="1"/>
    </xf>
    <xf numFmtId="0" fontId="5" fillId="2" borderId="28" xfId="0" applyFont="1" applyFill="1" applyBorder="1" applyAlignment="1" applyProtection="1">
      <alignment horizontal="right" shrinkToFit="1"/>
      <protection locked="0"/>
    </xf>
    <xf numFmtId="0" fontId="5" fillId="2" borderId="25" xfId="0" applyFont="1" applyFill="1" applyBorder="1" applyAlignment="1" applyProtection="1">
      <alignment horizontal="right" shrinkToFit="1"/>
      <protection locked="0"/>
    </xf>
    <xf numFmtId="177" fontId="5" fillId="0" borderId="59" xfId="0" applyNumberFormat="1" applyFont="1" applyFill="1" applyBorder="1" applyAlignment="1" applyProtection="1">
      <alignment horizontal="right" shrinkToFit="1"/>
    </xf>
    <xf numFmtId="177" fontId="5" fillId="0" borderId="61" xfId="0" applyNumberFormat="1" applyFont="1" applyFill="1" applyBorder="1" applyAlignment="1" applyProtection="1">
      <alignment horizontal="right" shrinkToFit="1"/>
    </xf>
    <xf numFmtId="177" fontId="5" fillId="0" borderId="54" xfId="0" applyNumberFormat="1" applyFont="1" applyFill="1" applyBorder="1" applyAlignment="1" applyProtection="1">
      <alignment horizontal="right" shrinkToFit="1"/>
    </xf>
    <xf numFmtId="177" fontId="5" fillId="0" borderId="80" xfId="0" applyNumberFormat="1" applyFont="1" applyFill="1" applyBorder="1" applyAlignment="1" applyProtection="1">
      <alignment horizontal="right" shrinkToFit="1"/>
    </xf>
    <xf numFmtId="177" fontId="5" fillId="0" borderId="72" xfId="0" applyNumberFormat="1" applyFont="1" applyFill="1" applyBorder="1" applyAlignment="1" applyProtection="1">
      <alignment horizontal="right" shrinkToFit="1"/>
    </xf>
    <xf numFmtId="177" fontId="5" fillId="0" borderId="73" xfId="0" applyNumberFormat="1" applyFont="1" applyFill="1" applyBorder="1" applyAlignment="1" applyProtection="1">
      <alignment horizontal="right" shrinkToFit="1"/>
    </xf>
    <xf numFmtId="178" fontId="5" fillId="0" borderId="81" xfId="0" applyNumberFormat="1" applyFont="1" applyFill="1" applyBorder="1" applyAlignment="1" applyProtection="1">
      <alignment horizontal="right" shrinkToFit="1"/>
      <protection locked="0"/>
    </xf>
    <xf numFmtId="178" fontId="5" fillId="0" borderId="58" xfId="0" applyNumberFormat="1" applyFont="1" applyFill="1" applyBorder="1" applyAlignment="1" applyProtection="1">
      <alignment horizontal="right" shrinkToFit="1"/>
      <protection locked="0"/>
    </xf>
    <xf numFmtId="178" fontId="5" fillId="0" borderId="38" xfId="0" applyNumberFormat="1" applyFont="1" applyFill="1" applyBorder="1" applyAlignment="1" applyProtection="1">
      <alignment horizontal="right" shrinkToFit="1"/>
      <protection locked="0"/>
    </xf>
    <xf numFmtId="178" fontId="5" fillId="0" borderId="11" xfId="0" applyNumberFormat="1" applyFont="1" applyFill="1" applyBorder="1" applyAlignment="1" applyProtection="1">
      <alignment horizontal="right" shrinkToFit="1"/>
      <protection locked="0"/>
    </xf>
    <xf numFmtId="178" fontId="5" fillId="0" borderId="0" xfId="0" applyNumberFormat="1" applyFont="1" applyFill="1" applyBorder="1" applyAlignment="1" applyProtection="1">
      <alignment horizontal="right" shrinkToFit="1"/>
      <protection locked="0"/>
    </xf>
    <xf numFmtId="178" fontId="5" fillId="0" borderId="31" xfId="0" applyNumberFormat="1" applyFont="1" applyFill="1" applyBorder="1" applyAlignment="1" applyProtection="1">
      <alignment horizontal="right" shrinkToFit="1"/>
      <protection locked="0"/>
    </xf>
    <xf numFmtId="178" fontId="5" fillId="0" borderId="62" xfId="0" applyNumberFormat="1" applyFont="1" applyFill="1" applyBorder="1" applyAlignment="1" applyProtection="1">
      <alignment horizontal="right" shrinkToFit="1"/>
      <protection locked="0"/>
    </xf>
    <xf numFmtId="178" fontId="5" fillId="0" borderId="56" xfId="0" applyNumberFormat="1" applyFont="1" applyFill="1" applyBorder="1" applyAlignment="1" applyProtection="1">
      <alignment horizontal="right" shrinkToFit="1"/>
      <protection locked="0"/>
    </xf>
    <xf numFmtId="178" fontId="5" fillId="0" borderId="57" xfId="0" applyNumberFormat="1" applyFont="1" applyFill="1" applyBorder="1" applyAlignment="1" applyProtection="1">
      <alignment horizontal="right" shrinkToFit="1"/>
      <protection locked="0"/>
    </xf>
    <xf numFmtId="178" fontId="5" fillId="0" borderId="24" xfId="0" applyNumberFormat="1" applyFont="1" applyFill="1" applyBorder="1" applyAlignment="1" applyProtection="1">
      <alignment horizontal="right" shrinkToFit="1"/>
      <protection locked="0"/>
    </xf>
    <xf numFmtId="178" fontId="5" fillId="0" borderId="25" xfId="0" applyNumberFormat="1" applyFont="1" applyFill="1" applyBorder="1" applyAlignment="1" applyProtection="1">
      <alignment horizontal="right" shrinkToFit="1"/>
      <protection locked="0"/>
    </xf>
    <xf numFmtId="0" fontId="4" fillId="0" borderId="62" xfId="0" applyFont="1" applyFill="1" applyBorder="1" applyAlignment="1" applyProtection="1">
      <alignment horizontal="center" vertical="center" shrinkToFit="1"/>
    </xf>
    <xf numFmtId="0" fontId="4" fillId="0" borderId="56" xfId="0" applyFont="1" applyFill="1" applyBorder="1" applyAlignment="1" applyProtection="1">
      <alignment horizontal="center" vertical="center" shrinkToFit="1"/>
    </xf>
    <xf numFmtId="0" fontId="4" fillId="0" borderId="57" xfId="0" applyFont="1" applyFill="1" applyBorder="1" applyAlignment="1" applyProtection="1">
      <alignment horizontal="center" vertical="center" shrinkToFit="1"/>
    </xf>
    <xf numFmtId="0" fontId="15" fillId="0" borderId="171" xfId="0" applyFont="1" applyFill="1" applyBorder="1" applyAlignment="1" applyProtection="1">
      <alignment horizontal="left" vertical="top" wrapText="1"/>
    </xf>
    <xf numFmtId="0" fontId="15" fillId="0" borderId="172" xfId="0" applyFont="1" applyFill="1" applyBorder="1" applyAlignment="1" applyProtection="1">
      <alignment horizontal="left" vertical="top" wrapText="1"/>
    </xf>
    <xf numFmtId="0" fontId="15" fillId="0" borderId="173" xfId="0" applyFont="1" applyFill="1" applyBorder="1" applyAlignment="1" applyProtection="1">
      <alignment horizontal="left" vertical="top" wrapText="1"/>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shrinkToFit="1"/>
    </xf>
    <xf numFmtId="0" fontId="10" fillId="0" borderId="98" xfId="0" applyFont="1" applyFill="1" applyBorder="1" applyAlignment="1">
      <alignment horizontal="center" vertical="center" shrinkToFit="1"/>
    </xf>
    <xf numFmtId="0" fontId="10" fillId="0" borderId="83"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90" xfId="0" applyFont="1" applyFill="1" applyBorder="1" applyAlignment="1">
      <alignment horizontal="center" vertical="center" shrinkToFit="1"/>
    </xf>
    <xf numFmtId="0" fontId="8" fillId="0" borderId="0" xfId="0" applyFont="1" applyFill="1" applyBorder="1" applyAlignment="1" applyProtection="1">
      <alignment horizontal="left" vertical="center"/>
    </xf>
    <xf numFmtId="0" fontId="9" fillId="0" borderId="0" xfId="0" applyFont="1" applyBorder="1" applyAlignment="1" applyProtection="1">
      <alignment horizontal="left" vertical="center"/>
    </xf>
    <xf numFmtId="0" fontId="1" fillId="0" borderId="0" xfId="0" applyFont="1" applyFill="1" applyAlignment="1">
      <alignment horizontal="center" vertical="center"/>
    </xf>
    <xf numFmtId="0" fontId="1" fillId="0" borderId="95" xfId="0" applyFont="1" applyFill="1" applyBorder="1" applyAlignment="1">
      <alignment horizontal="center" vertical="center"/>
    </xf>
    <xf numFmtId="0" fontId="1" fillId="0" borderId="96" xfId="0" applyFont="1" applyFill="1" applyBorder="1" applyAlignment="1">
      <alignment horizontal="center" vertical="center"/>
    </xf>
    <xf numFmtId="0" fontId="1" fillId="0" borderId="97" xfId="0" applyFont="1" applyFill="1" applyBorder="1" applyAlignment="1">
      <alignment horizontal="center" vertical="center"/>
    </xf>
    <xf numFmtId="176" fontId="5" fillId="0" borderId="59" xfId="0" applyNumberFormat="1" applyFont="1" applyFill="1" applyBorder="1" applyAlignment="1" applyProtection="1">
      <alignment horizontal="right" shrinkToFit="1"/>
    </xf>
    <xf numFmtId="0" fontId="5" fillId="0" borderId="59" xfId="0" applyNumberFormat="1" applyFont="1" applyFill="1" applyBorder="1" applyAlignment="1" applyProtection="1">
      <alignment horizontal="right" shrinkToFit="1"/>
    </xf>
    <xf numFmtId="0" fontId="5" fillId="0" borderId="60" xfId="0" applyNumberFormat="1" applyFont="1" applyFill="1" applyBorder="1" applyAlignment="1" applyProtection="1">
      <alignment horizontal="right" shrinkToFit="1"/>
    </xf>
    <xf numFmtId="0" fontId="5" fillId="0" borderId="25" xfId="0" applyNumberFormat="1" applyFont="1" applyFill="1" applyBorder="1" applyAlignment="1" applyProtection="1">
      <alignment horizontal="right" shrinkToFit="1"/>
    </xf>
    <xf numFmtId="0" fontId="5" fillId="0" borderId="27" xfId="0" applyNumberFormat="1" applyFont="1" applyFill="1" applyBorder="1" applyAlignment="1" applyProtection="1">
      <alignment horizontal="right" shrinkToFit="1"/>
    </xf>
    <xf numFmtId="0" fontId="4" fillId="0" borderId="16" xfId="0" applyFont="1" applyFill="1" applyBorder="1" applyAlignment="1" applyProtection="1">
      <alignment horizontal="center" vertical="center" wrapText="1" shrinkToFit="1"/>
    </xf>
    <xf numFmtId="0" fontId="4" fillId="0" borderId="16"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0" borderId="25" xfId="0" applyFont="1" applyFill="1" applyBorder="1" applyAlignment="1" applyProtection="1">
      <alignment horizontal="center" vertical="center" shrinkToFit="1"/>
    </xf>
    <xf numFmtId="0" fontId="4" fillId="0" borderId="27" xfId="0" applyFont="1" applyFill="1" applyBorder="1" applyAlignment="1" applyProtection="1">
      <alignment horizontal="center" vertical="center" shrinkToFit="1"/>
    </xf>
    <xf numFmtId="0" fontId="4" fillId="0" borderId="39" xfId="0" applyFont="1" applyFill="1" applyBorder="1" applyAlignment="1" applyProtection="1">
      <alignment horizontal="center" vertical="center" shrinkToFit="1"/>
    </xf>
    <xf numFmtId="0" fontId="4" fillId="0" borderId="41" xfId="0" applyFont="1" applyFill="1" applyBorder="1" applyAlignment="1" applyProtection="1">
      <alignment horizontal="center" vertical="center" shrinkToFit="1"/>
    </xf>
    <xf numFmtId="0" fontId="5" fillId="0" borderId="10" xfId="0" applyFont="1" applyFill="1" applyBorder="1" applyAlignment="1" applyProtection="1">
      <alignment horizontal="center" vertical="center" shrinkToFit="1"/>
    </xf>
    <xf numFmtId="0" fontId="0" fillId="0" borderId="8" xfId="0" applyFont="1" applyBorder="1" applyAlignment="1" applyProtection="1">
      <alignment horizontal="center" vertical="center" shrinkToFit="1"/>
    </xf>
    <xf numFmtId="0" fontId="0" fillId="0" borderId="9" xfId="0" applyFont="1" applyBorder="1" applyAlignment="1" applyProtection="1">
      <alignment horizontal="center" vertical="center" shrinkToFit="1"/>
    </xf>
    <xf numFmtId="176" fontId="5" fillId="0" borderId="16" xfId="0" applyNumberFormat="1" applyFont="1" applyFill="1" applyBorder="1" applyAlignment="1" applyProtection="1">
      <alignment horizontal="right" shrinkToFit="1"/>
    </xf>
    <xf numFmtId="0" fontId="5" fillId="0" borderId="16" xfId="0" applyNumberFormat="1" applyFont="1" applyFill="1" applyBorder="1" applyAlignment="1" applyProtection="1">
      <alignment horizontal="right" shrinkToFit="1"/>
    </xf>
    <xf numFmtId="0" fontId="5" fillId="0" borderId="18" xfId="0" applyNumberFormat="1" applyFont="1" applyFill="1" applyBorder="1" applyAlignment="1" applyProtection="1">
      <alignment horizontal="right" shrinkToFit="1"/>
    </xf>
    <xf numFmtId="177" fontId="5" fillId="0" borderId="38" xfId="0" applyNumberFormat="1" applyFont="1" applyFill="1" applyBorder="1" applyAlignment="1" applyProtection="1">
      <alignment horizontal="right" shrinkToFit="1"/>
    </xf>
    <xf numFmtId="177" fontId="5" fillId="0" borderId="31" xfId="0" applyNumberFormat="1" applyFont="1" applyFill="1" applyBorder="1" applyAlignment="1" applyProtection="1">
      <alignment horizontal="right" shrinkToFit="1"/>
    </xf>
    <xf numFmtId="177" fontId="5" fillId="0" borderId="57" xfId="0" applyNumberFormat="1" applyFont="1" applyFill="1" applyBorder="1" applyAlignment="1" applyProtection="1">
      <alignment horizontal="right" shrinkToFit="1"/>
    </xf>
    <xf numFmtId="0" fontId="5" fillId="2" borderId="58" xfId="0" applyFont="1" applyFill="1" applyBorder="1" applyAlignment="1" applyProtection="1">
      <alignment horizontal="right" shrinkToFit="1"/>
      <protection locked="0"/>
    </xf>
    <xf numFmtId="0" fontId="5" fillId="2" borderId="38" xfId="0" applyFont="1" applyFill="1" applyBorder="1" applyAlignment="1" applyProtection="1">
      <alignment horizontal="right" shrinkToFit="1"/>
      <protection locked="0"/>
    </xf>
    <xf numFmtId="0" fontId="5" fillId="2" borderId="0" xfId="0" applyFont="1" applyFill="1" applyBorder="1" applyAlignment="1" applyProtection="1">
      <alignment horizontal="right" shrinkToFit="1"/>
      <protection locked="0"/>
    </xf>
    <xf numFmtId="0" fontId="5" fillId="2" borderId="31" xfId="0" applyFont="1" applyFill="1" applyBorder="1" applyAlignment="1" applyProtection="1">
      <alignment horizontal="right" shrinkToFit="1"/>
      <protection locked="0"/>
    </xf>
    <xf numFmtId="0" fontId="5" fillId="2" borderId="56" xfId="0" applyFont="1" applyFill="1" applyBorder="1" applyAlignment="1" applyProtection="1">
      <alignment horizontal="right" shrinkToFit="1"/>
      <protection locked="0"/>
    </xf>
    <xf numFmtId="0" fontId="5" fillId="2" borderId="57" xfId="0" applyFont="1" applyFill="1" applyBorder="1" applyAlignment="1" applyProtection="1">
      <alignment horizontal="right" shrinkToFit="1"/>
      <protection locked="0"/>
    </xf>
    <xf numFmtId="177" fontId="5" fillId="0" borderId="26" xfId="0" applyNumberFormat="1" applyFont="1" applyFill="1" applyBorder="1" applyAlignment="1" applyProtection="1">
      <alignment horizontal="right" shrinkToFit="1"/>
    </xf>
    <xf numFmtId="177" fontId="5" fillId="0" borderId="39" xfId="0" applyNumberFormat="1" applyFont="1" applyFill="1" applyBorder="1" applyAlignment="1" applyProtection="1">
      <alignment horizontal="right" shrinkToFit="1"/>
    </xf>
    <xf numFmtId="178" fontId="5" fillId="0" borderId="29" xfId="0" applyNumberFormat="1" applyFont="1" applyFill="1" applyBorder="1" applyAlignment="1" applyProtection="1">
      <alignment horizontal="right" shrinkToFit="1"/>
      <protection locked="0"/>
    </xf>
    <xf numFmtId="178" fontId="5" fillId="0" borderId="137" xfId="0" applyNumberFormat="1" applyFont="1" applyFill="1" applyBorder="1" applyAlignment="1" applyProtection="1">
      <alignment horizontal="right" shrinkToFit="1"/>
      <protection locked="0"/>
    </xf>
    <xf numFmtId="178" fontId="5" fillId="0" borderId="20" xfId="0" applyNumberFormat="1" applyFont="1" applyFill="1" applyBorder="1" applyAlignment="1" applyProtection="1">
      <alignment horizontal="right" shrinkToFit="1"/>
      <protection locked="0"/>
    </xf>
    <xf numFmtId="178" fontId="5" fillId="0" borderId="21" xfId="0" applyNumberFormat="1" applyFont="1" applyFill="1" applyBorder="1" applyAlignment="1" applyProtection="1">
      <alignment horizontal="right" shrinkToFit="1"/>
      <protection locked="0"/>
    </xf>
    <xf numFmtId="178" fontId="5" fillId="0" borderId="23" xfId="0" applyNumberFormat="1" applyFont="1" applyFill="1" applyBorder="1" applyAlignment="1" applyProtection="1">
      <alignment horizontal="right" shrinkToFit="1"/>
      <protection locked="0"/>
    </xf>
    <xf numFmtId="177" fontId="5" fillId="0" borderId="16" xfId="0" applyNumberFormat="1" applyFont="1" applyFill="1" applyBorder="1" applyAlignment="1" applyProtection="1">
      <alignment horizontal="right" shrinkToFit="1"/>
    </xf>
    <xf numFmtId="177" fontId="5" fillId="0" borderId="17" xfId="0" applyNumberFormat="1" applyFont="1" applyFill="1" applyBorder="1" applyAlignment="1" applyProtection="1">
      <alignment horizontal="right" shrinkToFit="1"/>
    </xf>
    <xf numFmtId="178" fontId="5" fillId="0" borderId="70" xfId="0" applyNumberFormat="1" applyFont="1" applyFill="1" applyBorder="1" applyAlignment="1" applyProtection="1">
      <alignment horizontal="right" shrinkToFit="1"/>
      <protection locked="0"/>
    </xf>
    <xf numFmtId="0" fontId="4" fillId="0" borderId="81" xfId="0" applyFont="1" applyFill="1" applyBorder="1" applyAlignment="1" applyProtection="1">
      <alignment horizontal="center" vertical="center"/>
      <protection locked="0"/>
    </xf>
    <xf numFmtId="0" fontId="4" fillId="0" borderId="58" xfId="0" applyFont="1" applyFill="1" applyBorder="1" applyAlignment="1" applyProtection="1">
      <alignment horizontal="center" vertical="center"/>
      <protection locked="0"/>
    </xf>
    <xf numFmtId="0" fontId="4" fillId="0" borderId="82"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42" xfId="0" applyFont="1" applyFill="1" applyBorder="1" applyAlignment="1" applyProtection="1">
      <alignment horizontal="center" vertical="center" shrinkToFit="1"/>
    </xf>
    <xf numFmtId="0" fontId="4" fillId="0" borderId="58" xfId="0" applyFont="1" applyFill="1" applyBorder="1" applyAlignment="1" applyProtection="1">
      <alignment horizontal="center" vertical="center" shrinkToFit="1"/>
    </xf>
    <xf numFmtId="0" fontId="4" fillId="0" borderId="38" xfId="0" applyFont="1" applyFill="1" applyBorder="1" applyAlignment="1" applyProtection="1">
      <alignment horizontal="center" vertical="center" shrinkToFit="1"/>
    </xf>
    <xf numFmtId="0" fontId="4" fillId="0" borderId="29" xfId="0" applyFont="1" applyFill="1" applyBorder="1" applyAlignment="1" applyProtection="1">
      <alignment horizontal="center" vertical="center" shrinkToFit="1"/>
    </xf>
    <xf numFmtId="0" fontId="4" fillId="0" borderId="137" xfId="0" applyFont="1" applyFill="1" applyBorder="1" applyAlignment="1" applyProtection="1">
      <alignment horizontal="center" vertical="center" shrinkToFit="1"/>
    </xf>
    <xf numFmtId="0" fontId="5" fillId="0" borderId="25" xfId="0" applyNumberFormat="1" applyFont="1" applyFill="1" applyBorder="1" applyAlignment="1" applyProtection="1">
      <alignment horizontal="center" shrinkToFit="1"/>
    </xf>
    <xf numFmtId="0" fontId="5" fillId="0" borderId="26" xfId="0" applyNumberFormat="1" applyFont="1" applyFill="1" applyBorder="1" applyAlignment="1" applyProtection="1">
      <alignment horizontal="center" shrinkToFit="1"/>
    </xf>
    <xf numFmtId="0" fontId="5" fillId="0" borderId="39" xfId="0" applyNumberFormat="1" applyFont="1" applyFill="1" applyBorder="1" applyAlignment="1" applyProtection="1">
      <alignment horizontal="center" shrinkToFit="1"/>
    </xf>
    <xf numFmtId="0" fontId="5" fillId="0" borderId="40" xfId="0" applyNumberFormat="1" applyFont="1" applyFill="1" applyBorder="1" applyAlignment="1" applyProtection="1">
      <alignment horizontal="center" shrinkToFit="1"/>
    </xf>
    <xf numFmtId="0" fontId="5" fillId="0" borderId="59" xfId="0" applyNumberFormat="1" applyFont="1" applyFill="1" applyBorder="1" applyAlignment="1" applyProtection="1">
      <alignment horizontal="center" vertical="center" shrinkToFit="1"/>
    </xf>
    <xf numFmtId="0" fontId="5" fillId="0" borderId="55" xfId="0" applyNumberFormat="1" applyFont="1" applyFill="1" applyBorder="1" applyAlignment="1" applyProtection="1">
      <alignment horizontal="center" vertical="center" shrinkToFit="1"/>
    </xf>
    <xf numFmtId="0" fontId="5" fillId="0" borderId="25" xfId="0" applyNumberFormat="1" applyFont="1" applyFill="1" applyBorder="1" applyAlignment="1" applyProtection="1">
      <alignment horizontal="center" vertical="center" shrinkToFit="1"/>
    </xf>
    <xf numFmtId="0" fontId="5" fillId="0" borderId="26" xfId="0" applyNumberFormat="1" applyFont="1" applyFill="1" applyBorder="1" applyAlignment="1" applyProtection="1">
      <alignment horizontal="center" vertical="center" shrinkToFit="1"/>
    </xf>
    <xf numFmtId="176" fontId="5" fillId="0" borderId="25" xfId="0" applyNumberFormat="1" applyFont="1" applyFill="1" applyBorder="1" applyAlignment="1" applyProtection="1">
      <alignment horizontal="right" shrinkToFit="1"/>
    </xf>
    <xf numFmtId="176" fontId="5" fillId="0" borderId="27" xfId="0" applyNumberFormat="1" applyFont="1" applyFill="1" applyBorder="1" applyAlignment="1" applyProtection="1">
      <alignment horizontal="right" shrinkToFit="1"/>
    </xf>
    <xf numFmtId="176" fontId="5" fillId="0" borderId="39" xfId="0" applyNumberFormat="1" applyFont="1" applyFill="1" applyBorder="1" applyAlignment="1" applyProtection="1">
      <alignment horizontal="right" shrinkToFit="1"/>
    </xf>
    <xf numFmtId="176" fontId="5" fillId="0" borderId="41" xfId="0" applyNumberFormat="1" applyFont="1" applyFill="1" applyBorder="1" applyAlignment="1" applyProtection="1">
      <alignment horizontal="right" shrinkToFit="1"/>
    </xf>
    <xf numFmtId="0" fontId="4" fillId="0" borderId="50"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176" fontId="5" fillId="0" borderId="40" xfId="0" applyNumberFormat="1" applyFont="1" applyFill="1" applyBorder="1" applyAlignment="1" applyProtection="1">
      <alignment horizontal="right" shrinkToFit="1"/>
    </xf>
    <xf numFmtId="176" fontId="5" fillId="0" borderId="58" xfId="0" applyNumberFormat="1" applyFont="1" applyFill="1" applyBorder="1" applyAlignment="1" applyProtection="1">
      <alignment horizontal="right" shrinkToFit="1"/>
    </xf>
    <xf numFmtId="176" fontId="5" fillId="0" borderId="80" xfId="0" applyNumberFormat="1" applyFont="1" applyFill="1" applyBorder="1" applyAlignment="1" applyProtection="1">
      <alignment horizontal="right" shrinkToFit="1"/>
    </xf>
    <xf numFmtId="176" fontId="5" fillId="0" borderId="30" xfId="0" applyNumberFormat="1" applyFont="1" applyFill="1" applyBorder="1" applyAlignment="1" applyProtection="1">
      <alignment horizontal="right" shrinkToFit="1"/>
    </xf>
    <xf numFmtId="176" fontId="5" fillId="0" borderId="0" xfId="0" applyNumberFormat="1" applyFont="1" applyFill="1" applyBorder="1" applyAlignment="1" applyProtection="1">
      <alignment horizontal="right" shrinkToFit="1"/>
    </xf>
    <xf numFmtId="176" fontId="5" fillId="0" borderId="72" xfId="0" applyNumberFormat="1" applyFont="1" applyFill="1" applyBorder="1" applyAlignment="1" applyProtection="1">
      <alignment horizontal="right" shrinkToFit="1"/>
    </xf>
    <xf numFmtId="176" fontId="5" fillId="0" borderId="55" xfId="0" applyNumberFormat="1" applyFont="1" applyFill="1" applyBorder="1" applyAlignment="1" applyProtection="1">
      <alignment horizontal="right" shrinkToFit="1"/>
    </xf>
    <xf numFmtId="176" fontId="5" fillId="0" borderId="56" xfId="0" applyNumberFormat="1" applyFont="1" applyFill="1" applyBorder="1" applyAlignment="1" applyProtection="1">
      <alignment horizontal="right" shrinkToFit="1"/>
    </xf>
    <xf numFmtId="176" fontId="5" fillId="0" borderId="73" xfId="0" applyNumberFormat="1" applyFont="1" applyFill="1" applyBorder="1" applyAlignment="1" applyProtection="1">
      <alignment horizontal="right" shrinkToFit="1"/>
    </xf>
    <xf numFmtId="0" fontId="4" fillId="0" borderId="62" xfId="0" applyFont="1" applyFill="1" applyBorder="1" applyAlignment="1" applyProtection="1">
      <alignment horizontal="center" vertical="center"/>
      <protection locked="0"/>
    </xf>
    <xf numFmtId="0" fontId="4" fillId="0" borderId="56" xfId="0" applyFont="1" applyFill="1" applyBorder="1" applyAlignment="1" applyProtection="1">
      <alignment horizontal="center" vertical="center"/>
      <protection locked="0"/>
    </xf>
    <xf numFmtId="0" fontId="4" fillId="0" borderId="63"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shrinkToFit="1"/>
    </xf>
    <xf numFmtId="0" fontId="4" fillId="0" borderId="21" xfId="0" applyFont="1" applyFill="1" applyBorder="1" applyAlignment="1" applyProtection="1">
      <alignment horizontal="center" vertical="center" shrinkToFit="1"/>
    </xf>
    <xf numFmtId="0" fontId="4" fillId="0" borderId="23" xfId="0" applyFont="1" applyFill="1" applyBorder="1" applyAlignment="1" applyProtection="1">
      <alignment horizontal="center" vertical="center" shrinkToFit="1"/>
    </xf>
    <xf numFmtId="0" fontId="5" fillId="0" borderId="59" xfId="0" applyNumberFormat="1" applyFont="1" applyFill="1" applyBorder="1" applyAlignment="1" applyProtection="1">
      <alignment horizontal="center" shrinkToFit="1"/>
    </xf>
    <xf numFmtId="0" fontId="5" fillId="0" borderId="55" xfId="0" applyNumberFormat="1" applyFont="1" applyFill="1" applyBorder="1" applyAlignment="1" applyProtection="1">
      <alignment horizontal="center" shrinkToFit="1"/>
    </xf>
    <xf numFmtId="0" fontId="4" fillId="2" borderId="62" xfId="0" applyFont="1" applyFill="1" applyBorder="1" applyAlignment="1" applyProtection="1">
      <alignment horizontal="center" vertical="center"/>
      <protection locked="0"/>
    </xf>
    <xf numFmtId="0" fontId="4" fillId="2" borderId="56" xfId="0" applyFont="1" applyFill="1" applyBorder="1" applyAlignment="1" applyProtection="1">
      <alignment horizontal="center" vertical="center"/>
      <protection locked="0"/>
    </xf>
    <xf numFmtId="0" fontId="4" fillId="2" borderId="63"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2" borderId="52" xfId="0" applyFont="1" applyFill="1" applyBorder="1" applyAlignment="1" applyProtection="1">
      <alignment horizontal="center" vertical="center"/>
      <protection locked="0"/>
    </xf>
    <xf numFmtId="0" fontId="4" fillId="2" borderId="81"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82" xfId="0" applyFont="1" applyFill="1" applyBorder="1" applyAlignment="1" applyProtection="1">
      <alignment horizontal="center" vertical="center"/>
      <protection locked="0"/>
    </xf>
    <xf numFmtId="0" fontId="4" fillId="0" borderId="79" xfId="0" applyFont="1" applyFill="1" applyBorder="1" applyAlignment="1" applyProtection="1">
      <alignment horizontal="center" vertical="center" shrinkToFit="1"/>
    </xf>
    <xf numFmtId="0" fontId="4" fillId="0" borderId="59" xfId="0" applyFont="1" applyFill="1" applyBorder="1" applyAlignment="1" applyProtection="1">
      <alignment horizontal="center" vertical="center" shrinkToFit="1"/>
    </xf>
    <xf numFmtId="0" fontId="4" fillId="0" borderId="53" xfId="0" applyFont="1" applyFill="1" applyBorder="1" applyAlignment="1" applyProtection="1">
      <alignment horizontal="center" vertical="center" shrinkToFit="1"/>
    </xf>
    <xf numFmtId="0" fontId="4" fillId="0" borderId="106" xfId="0" applyFont="1" applyFill="1" applyBorder="1" applyAlignment="1" applyProtection="1">
      <alignment horizontal="center" vertical="center" shrinkToFit="1"/>
    </xf>
    <xf numFmtId="177" fontId="5" fillId="0" borderId="105" xfId="0" applyNumberFormat="1" applyFont="1" applyFill="1" applyBorder="1" applyAlignment="1" applyProtection="1">
      <alignment horizontal="right" shrinkToFit="1"/>
    </xf>
    <xf numFmtId="177" fontId="5" fillId="0" borderId="43" xfId="0" applyNumberFormat="1" applyFont="1" applyFill="1" applyBorder="1" applyAlignment="1" applyProtection="1">
      <alignment horizontal="right" shrinkToFit="1"/>
    </xf>
    <xf numFmtId="177" fontId="5" fillId="0" borderId="33" xfId="0" applyNumberFormat="1" applyFont="1" applyFill="1" applyBorder="1" applyAlignment="1" applyProtection="1">
      <alignment horizontal="right" shrinkToFit="1"/>
    </xf>
    <xf numFmtId="177" fontId="5" fillId="0" borderId="101" xfId="0" applyNumberFormat="1" applyFont="1" applyFill="1" applyBorder="1" applyAlignment="1" applyProtection="1">
      <alignment horizontal="right" shrinkToFit="1"/>
    </xf>
    <xf numFmtId="177" fontId="5" fillId="0" borderId="34" xfId="0" applyNumberFormat="1" applyFont="1" applyFill="1" applyBorder="1" applyAlignment="1" applyProtection="1">
      <alignment horizontal="right" shrinkToFit="1"/>
    </xf>
    <xf numFmtId="0" fontId="5" fillId="0" borderId="70" xfId="0" applyFont="1" applyFill="1" applyBorder="1" applyAlignment="1" applyProtection="1">
      <alignment horizontal="right" shrinkToFit="1"/>
      <protection locked="0"/>
    </xf>
    <xf numFmtId="0" fontId="5" fillId="0" borderId="21" xfId="0" applyFont="1" applyFill="1" applyBorder="1" applyAlignment="1" applyProtection="1">
      <alignment horizontal="right" shrinkToFit="1"/>
      <protection locked="0"/>
    </xf>
    <xf numFmtId="0" fontId="5" fillId="0" borderId="23" xfId="0" applyFont="1" applyFill="1" applyBorder="1" applyAlignment="1" applyProtection="1">
      <alignment horizontal="right" shrinkToFit="1"/>
      <protection locked="0"/>
    </xf>
    <xf numFmtId="0" fontId="5" fillId="0" borderId="11" xfId="0" applyFont="1" applyFill="1" applyBorder="1" applyAlignment="1" applyProtection="1">
      <alignment horizontal="right" shrinkToFit="1"/>
      <protection locked="0"/>
    </xf>
    <xf numFmtId="0" fontId="5" fillId="0" borderId="0" xfId="0" applyFont="1" applyFill="1" applyBorder="1" applyAlignment="1" applyProtection="1">
      <alignment horizontal="right" shrinkToFit="1"/>
      <protection locked="0"/>
    </xf>
    <xf numFmtId="0" fontId="5" fillId="0" borderId="31" xfId="0" applyFont="1" applyFill="1" applyBorder="1" applyAlignment="1" applyProtection="1">
      <alignment horizontal="right" shrinkToFit="1"/>
      <protection locked="0"/>
    </xf>
    <xf numFmtId="0" fontId="5" fillId="0" borderId="32" xfId="0" applyFont="1" applyFill="1" applyBorder="1" applyAlignment="1" applyProtection="1">
      <alignment horizontal="right" shrinkToFit="1"/>
      <protection locked="0"/>
    </xf>
    <xf numFmtId="0" fontId="5" fillId="0" borderId="33" xfId="0" applyFont="1" applyFill="1" applyBorder="1" applyAlignment="1" applyProtection="1">
      <alignment horizontal="right" shrinkToFit="1"/>
      <protection locked="0"/>
    </xf>
    <xf numFmtId="0" fontId="5" fillId="0" borderId="44" xfId="0" applyFont="1" applyFill="1" applyBorder="1" applyAlignment="1" applyProtection="1">
      <alignment horizontal="right" shrinkToFit="1"/>
      <protection locked="0"/>
    </xf>
    <xf numFmtId="177" fontId="5" fillId="0" borderId="66" xfId="0" applyNumberFormat="1" applyFont="1" applyFill="1" applyBorder="1" applyAlignment="1" applyProtection="1">
      <alignment horizontal="right" shrinkToFit="1"/>
    </xf>
    <xf numFmtId="177" fontId="5" fillId="0" borderId="69" xfId="0" applyNumberFormat="1" applyFont="1" applyFill="1" applyBorder="1" applyAlignment="1" applyProtection="1">
      <alignment horizontal="right" shrinkToFit="1"/>
    </xf>
    <xf numFmtId="0" fontId="4" fillId="2" borderId="45"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121" xfId="0" applyFont="1" applyFill="1" applyBorder="1" applyAlignment="1" applyProtection="1">
      <alignment horizontal="center" vertical="center"/>
      <protection locked="0"/>
    </xf>
    <xf numFmtId="0" fontId="4" fillId="2" borderId="122" xfId="0" applyFont="1" applyFill="1" applyBorder="1" applyAlignment="1" applyProtection="1">
      <alignment horizontal="center" vertical="center"/>
      <protection locked="0"/>
    </xf>
    <xf numFmtId="0" fontId="4" fillId="2" borderId="123" xfId="0" applyFont="1" applyFill="1" applyBorder="1" applyAlignment="1" applyProtection="1">
      <alignment horizontal="center" vertical="center"/>
      <protection locked="0"/>
    </xf>
    <xf numFmtId="0" fontId="4" fillId="0" borderId="48" xfId="0" applyFont="1" applyFill="1" applyBorder="1" applyAlignment="1" applyProtection="1">
      <alignment horizontal="center" vertical="center" shrinkToFit="1"/>
    </xf>
    <xf numFmtId="0" fontId="4" fillId="0" borderId="65" xfId="0" applyFont="1" applyFill="1" applyBorder="1" applyAlignment="1" applyProtection="1">
      <alignment horizontal="center" vertical="center" shrinkToFit="1"/>
    </xf>
    <xf numFmtId="0" fontId="4" fillId="0" borderId="66" xfId="0" applyFont="1" applyFill="1" applyBorder="1" applyAlignment="1" applyProtection="1">
      <alignment horizontal="center" vertical="center" shrinkToFit="1"/>
    </xf>
    <xf numFmtId="0" fontId="5" fillId="0" borderId="16" xfId="0" applyNumberFormat="1" applyFont="1" applyFill="1" applyBorder="1" applyAlignment="1" applyProtection="1">
      <alignment horizontal="center" shrinkToFit="1"/>
    </xf>
    <xf numFmtId="0" fontId="5" fillId="0" borderId="17" xfId="0" applyNumberFormat="1" applyFont="1" applyFill="1" applyBorder="1" applyAlignment="1" applyProtection="1">
      <alignment horizontal="center" shrinkToFit="1"/>
    </xf>
    <xf numFmtId="0" fontId="5" fillId="0" borderId="66" xfId="0" applyNumberFormat="1" applyFont="1" applyFill="1" applyBorder="1" applyAlignment="1" applyProtection="1">
      <alignment horizontal="center" shrinkToFit="1"/>
    </xf>
    <xf numFmtId="0" fontId="5" fillId="0" borderId="69" xfId="0" applyNumberFormat="1" applyFont="1" applyFill="1" applyBorder="1" applyAlignment="1" applyProtection="1">
      <alignment horizontal="center" shrinkToFit="1"/>
    </xf>
    <xf numFmtId="0" fontId="5" fillId="2" borderId="16" xfId="0" applyNumberFormat="1" applyFont="1" applyFill="1" applyBorder="1" applyAlignment="1" applyProtection="1">
      <alignment horizontal="center" shrinkToFit="1"/>
      <protection locked="0"/>
    </xf>
    <xf numFmtId="0" fontId="5" fillId="2" borderId="17" xfId="0" applyNumberFormat="1" applyFont="1" applyFill="1" applyBorder="1" applyAlignment="1" applyProtection="1">
      <alignment horizontal="center" shrinkToFit="1"/>
      <protection locked="0"/>
    </xf>
    <xf numFmtId="0" fontId="5" fillId="2" borderId="25" xfId="0" applyNumberFormat="1" applyFont="1" applyFill="1" applyBorder="1" applyAlignment="1" applyProtection="1">
      <alignment horizontal="center" shrinkToFit="1"/>
      <protection locked="0"/>
    </xf>
    <xf numFmtId="0" fontId="5" fillId="2" borderId="26" xfId="0" applyNumberFormat="1" applyFont="1" applyFill="1" applyBorder="1" applyAlignment="1" applyProtection="1">
      <alignment horizontal="center" shrinkToFit="1"/>
      <protection locked="0"/>
    </xf>
    <xf numFmtId="0" fontId="5" fillId="2" borderId="66" xfId="0" applyNumberFormat="1" applyFont="1" applyFill="1" applyBorder="1" applyAlignment="1" applyProtection="1">
      <alignment horizontal="center" shrinkToFit="1"/>
      <protection locked="0"/>
    </xf>
    <xf numFmtId="0" fontId="5" fillId="2" borderId="69" xfId="0" applyNumberFormat="1" applyFont="1" applyFill="1" applyBorder="1" applyAlignment="1" applyProtection="1">
      <alignment horizontal="center" shrinkToFit="1"/>
      <protection locked="0"/>
    </xf>
    <xf numFmtId="176" fontId="5" fillId="0" borderId="18" xfId="0" applyNumberFormat="1" applyFont="1" applyFill="1" applyBorder="1" applyAlignment="1" applyProtection="1">
      <alignment horizontal="right" shrinkToFit="1"/>
    </xf>
    <xf numFmtId="176" fontId="5" fillId="0" borderId="66" xfId="0" applyNumberFormat="1" applyFont="1" applyFill="1" applyBorder="1" applyAlignment="1" applyProtection="1">
      <alignment horizontal="right" shrinkToFit="1"/>
    </xf>
    <xf numFmtId="176" fontId="5" fillId="0" borderId="67" xfId="0" applyNumberFormat="1" applyFont="1" applyFill="1" applyBorder="1" applyAlignment="1" applyProtection="1">
      <alignment horizontal="right" shrinkToFit="1"/>
    </xf>
    <xf numFmtId="0" fontId="5" fillId="2" borderId="33" xfId="0" applyFont="1" applyFill="1" applyBorder="1" applyAlignment="1" applyProtection="1">
      <alignment horizontal="right" shrinkToFit="1"/>
      <protection locked="0"/>
    </xf>
    <xf numFmtId="0" fontId="5" fillId="2" borderId="44" xfId="0" applyFont="1" applyFill="1" applyBorder="1" applyAlignment="1" applyProtection="1">
      <alignment horizontal="right" shrinkToFit="1"/>
      <protection locked="0"/>
    </xf>
    <xf numFmtId="0" fontId="5" fillId="2" borderId="40" xfId="0" applyNumberFormat="1" applyFont="1" applyFill="1" applyBorder="1" applyAlignment="1" applyProtection="1">
      <alignment horizontal="center" shrinkToFit="1"/>
      <protection locked="0"/>
    </xf>
    <xf numFmtId="0" fontId="5" fillId="2" borderId="58" xfId="0" applyNumberFormat="1" applyFont="1" applyFill="1" applyBorder="1" applyAlignment="1" applyProtection="1">
      <alignment horizontal="center" shrinkToFit="1"/>
      <protection locked="0"/>
    </xf>
    <xf numFmtId="0" fontId="5" fillId="2" borderId="38" xfId="0" applyNumberFormat="1" applyFont="1" applyFill="1" applyBorder="1" applyAlignment="1" applyProtection="1">
      <alignment horizontal="center" shrinkToFit="1"/>
      <protection locked="0"/>
    </xf>
    <xf numFmtId="0" fontId="5" fillId="2" borderId="30" xfId="0" applyNumberFormat="1" applyFont="1" applyFill="1" applyBorder="1" applyAlignment="1" applyProtection="1">
      <alignment horizontal="center" shrinkToFit="1"/>
      <protection locked="0"/>
    </xf>
    <xf numFmtId="0" fontId="5" fillId="2" borderId="0" xfId="0" applyNumberFormat="1" applyFont="1" applyFill="1" applyBorder="1" applyAlignment="1" applyProtection="1">
      <alignment horizontal="center" shrinkToFit="1"/>
      <protection locked="0"/>
    </xf>
    <xf numFmtId="0" fontId="5" fillId="2" borderId="31" xfId="0" applyNumberFormat="1" applyFont="1" applyFill="1" applyBorder="1" applyAlignment="1" applyProtection="1">
      <alignment horizontal="center" shrinkToFit="1"/>
      <protection locked="0"/>
    </xf>
    <xf numFmtId="0" fontId="5" fillId="2" borderId="55" xfId="0" applyNumberFormat="1" applyFont="1" applyFill="1" applyBorder="1" applyAlignment="1" applyProtection="1">
      <alignment horizontal="center" shrinkToFit="1"/>
      <protection locked="0"/>
    </xf>
    <xf numFmtId="0" fontId="5" fillId="2" borderId="56" xfId="0" applyNumberFormat="1" applyFont="1" applyFill="1" applyBorder="1" applyAlignment="1" applyProtection="1">
      <alignment horizontal="center" shrinkToFit="1"/>
      <protection locked="0"/>
    </xf>
    <xf numFmtId="0" fontId="5" fillId="2" borderId="57" xfId="0" applyNumberFormat="1" applyFont="1" applyFill="1" applyBorder="1" applyAlignment="1" applyProtection="1">
      <alignment horizontal="center" shrinkToFit="1"/>
      <protection locked="0"/>
    </xf>
    <xf numFmtId="0" fontId="5" fillId="2" borderId="59" xfId="0" applyFont="1" applyFill="1" applyBorder="1" applyAlignment="1" applyProtection="1">
      <alignment horizontal="right" shrinkToFit="1"/>
      <protection locked="0"/>
    </xf>
    <xf numFmtId="0" fontId="5" fillId="2" borderId="24" xfId="0" applyFont="1" applyFill="1" applyBorder="1" applyAlignment="1" applyProtection="1">
      <alignment horizontal="right" shrinkToFit="1"/>
      <protection locked="0"/>
    </xf>
    <xf numFmtId="0" fontId="5" fillId="2" borderId="68" xfId="0" applyFont="1" applyFill="1" applyBorder="1" applyAlignment="1" applyProtection="1">
      <alignment horizontal="right" shrinkToFit="1"/>
      <protection locked="0"/>
    </xf>
    <xf numFmtId="0" fontId="5" fillId="2" borderId="66" xfId="0" applyFont="1" applyFill="1" applyBorder="1" applyAlignment="1" applyProtection="1">
      <alignment horizontal="right" shrinkToFit="1"/>
      <protection locked="0"/>
    </xf>
    <xf numFmtId="0" fontId="5" fillId="2" borderId="64" xfId="0" applyFont="1" applyFill="1" applyBorder="1" applyAlignment="1" applyProtection="1">
      <alignment horizontal="right" shrinkToFit="1"/>
      <protection locked="0"/>
    </xf>
    <xf numFmtId="177" fontId="5" fillId="0" borderId="60" xfId="0" applyNumberFormat="1" applyFont="1" applyFill="1" applyBorder="1" applyAlignment="1" applyProtection="1">
      <alignment horizontal="right" shrinkToFit="1"/>
    </xf>
    <xf numFmtId="0" fontId="1" fillId="0" borderId="0" xfId="0" applyFont="1" applyFill="1" applyAlignment="1" applyProtection="1">
      <alignment horizontal="center" vertical="center" shrinkToFit="1"/>
    </xf>
    <xf numFmtId="0" fontId="1" fillId="0" borderId="0" xfId="0" applyFont="1" applyFill="1" applyAlignment="1" applyProtection="1">
      <alignment horizontal="left" vertical="center" shrinkToFit="1"/>
    </xf>
    <xf numFmtId="0" fontId="3" fillId="0" borderId="0" xfId="0" applyFont="1" applyFill="1" applyAlignment="1" applyProtection="1">
      <alignment horizontal="center" vertical="center" shrinkToFit="1"/>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0" fontId="1" fillId="0" borderId="34" xfId="0" applyFont="1" applyFill="1" applyBorder="1" applyAlignment="1" applyProtection="1">
      <alignment horizontal="center" vertical="center"/>
    </xf>
    <xf numFmtId="0" fontId="4" fillId="0" borderId="5"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35" xfId="0" applyFont="1" applyFill="1" applyBorder="1" applyAlignment="1" applyProtection="1">
      <alignment horizontal="center" vertical="center" shrinkToFit="1"/>
    </xf>
    <xf numFmtId="0" fontId="4" fillId="0" borderId="36" xfId="0" applyFont="1" applyFill="1" applyBorder="1" applyAlignment="1" applyProtection="1">
      <alignment horizontal="center" vertical="center" shrinkToFit="1"/>
    </xf>
    <xf numFmtId="0" fontId="4" fillId="0" borderId="6" xfId="0" applyFont="1" applyFill="1" applyBorder="1" applyAlignment="1" applyProtection="1">
      <alignment horizontal="center" vertical="center" wrapText="1" shrinkToFit="1"/>
    </xf>
    <xf numFmtId="0" fontId="4" fillId="0" borderId="14" xfId="0" applyFont="1" applyFill="1" applyBorder="1" applyAlignment="1" applyProtection="1">
      <alignment horizontal="center" vertical="center" wrapText="1" shrinkToFit="1"/>
    </xf>
    <xf numFmtId="0" fontId="4" fillId="0" borderId="36" xfId="0" applyFont="1" applyFill="1" applyBorder="1" applyAlignment="1" applyProtection="1">
      <alignment horizontal="center" vertical="center" wrapText="1" shrinkToFit="1"/>
    </xf>
    <xf numFmtId="0" fontId="4" fillId="0" borderId="7" xfId="0" applyFont="1" applyFill="1" applyBorder="1" applyAlignment="1" applyProtection="1">
      <alignment horizontal="center" vertical="center" wrapText="1" shrinkToFit="1"/>
    </xf>
    <xf numFmtId="0" fontId="4" fillId="0" borderId="15" xfId="0" applyFont="1" applyFill="1" applyBorder="1" applyAlignment="1" applyProtection="1">
      <alignment horizontal="center" vertical="center" wrapText="1" shrinkToFit="1"/>
    </xf>
    <xf numFmtId="0" fontId="4" fillId="0" borderId="37" xfId="0" applyFont="1" applyFill="1" applyBorder="1" applyAlignment="1" applyProtection="1">
      <alignment horizontal="center" vertical="center" wrapText="1" shrinkToFit="1"/>
    </xf>
    <xf numFmtId="0" fontId="4" fillId="0" borderId="19" xfId="0" applyFont="1" applyFill="1" applyBorder="1" applyAlignment="1" applyProtection="1">
      <alignment horizontal="center" vertical="center" shrinkToFit="1"/>
    </xf>
    <xf numFmtId="0" fontId="4" fillId="0" borderId="28" xfId="0" applyFont="1" applyFill="1" applyBorder="1" applyAlignment="1" applyProtection="1">
      <alignment horizontal="center" vertical="center" shrinkToFit="1"/>
    </xf>
    <xf numFmtId="0" fontId="4" fillId="0" borderId="68" xfId="0" applyFont="1" applyFill="1" applyBorder="1" applyAlignment="1" applyProtection="1">
      <alignment horizontal="center" vertical="center" shrinkToFit="1"/>
    </xf>
    <xf numFmtId="0" fontId="6" fillId="0" borderId="16" xfId="0" applyFont="1" applyFill="1" applyBorder="1" applyAlignment="1" applyProtection="1">
      <alignment horizontal="center" vertical="center" wrapText="1" shrinkToFit="1"/>
    </xf>
    <xf numFmtId="0" fontId="6" fillId="0" borderId="16" xfId="0" applyFont="1" applyFill="1" applyBorder="1" applyAlignment="1" applyProtection="1">
      <alignment horizontal="center" vertical="center" shrinkToFit="1"/>
    </xf>
    <xf numFmtId="0" fontId="6" fillId="0" borderId="17" xfId="0" applyFont="1" applyFill="1" applyBorder="1" applyAlignment="1" applyProtection="1">
      <alignment horizontal="center" vertical="center" shrinkToFit="1"/>
    </xf>
    <xf numFmtId="0" fontId="6" fillId="0" borderId="25" xfId="0" applyFont="1" applyFill="1" applyBorder="1" applyAlignment="1" applyProtection="1">
      <alignment horizontal="center" vertical="center" shrinkToFit="1"/>
    </xf>
    <xf numFmtId="0" fontId="6" fillId="0" borderId="26" xfId="0" applyFont="1" applyFill="1" applyBorder="1" applyAlignment="1" applyProtection="1">
      <alignment horizontal="center" vertical="center" shrinkToFit="1"/>
    </xf>
    <xf numFmtId="0" fontId="6" fillId="0" borderId="39" xfId="0" applyFont="1" applyFill="1" applyBorder="1" applyAlignment="1" applyProtection="1">
      <alignment horizontal="center" vertical="center" shrinkToFit="1"/>
    </xf>
    <xf numFmtId="0" fontId="6" fillId="0" borderId="40" xfId="0" applyFont="1" applyFill="1" applyBorder="1" applyAlignment="1" applyProtection="1">
      <alignment horizontal="center" vertical="center" shrinkToFit="1"/>
    </xf>
    <xf numFmtId="0" fontId="4" fillId="0" borderId="42" xfId="0" applyFont="1" applyFill="1" applyBorder="1" applyAlignment="1" applyProtection="1">
      <alignment horizontal="center" vertical="center" shrinkToFit="1"/>
    </xf>
    <xf numFmtId="0" fontId="4" fillId="0" borderId="17"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0" fontId="5" fillId="0" borderId="115" xfId="0" applyFont="1" applyFill="1" applyBorder="1" applyAlignment="1" applyProtection="1">
      <alignment horizontal="center" vertical="center" wrapText="1" shrinkToFit="1"/>
    </xf>
    <xf numFmtId="0" fontId="5" fillId="0" borderId="115" xfId="0" applyFont="1" applyFill="1" applyBorder="1" applyAlignment="1" applyProtection="1">
      <alignment horizontal="center" vertical="center" shrinkToFit="1"/>
    </xf>
    <xf numFmtId="0" fontId="0" fillId="0" borderId="115" xfId="0" applyFont="1" applyBorder="1" applyAlignment="1" applyProtection="1">
      <alignment horizontal="left" vertical="center" shrinkToFit="1"/>
    </xf>
    <xf numFmtId="0" fontId="0" fillId="0" borderId="118" xfId="0" applyFont="1" applyBorder="1" applyAlignment="1" applyProtection="1">
      <alignment horizontal="left" vertical="center" shrinkToFit="1"/>
    </xf>
    <xf numFmtId="0" fontId="0" fillId="0" borderId="115" xfId="0" applyFont="1" applyBorder="1" applyAlignment="1" applyProtection="1">
      <alignment horizontal="center" vertical="center" shrinkToFit="1"/>
    </xf>
    <xf numFmtId="0" fontId="0" fillId="0" borderId="116" xfId="0" applyFont="1" applyBorder="1" applyAlignment="1" applyProtection="1">
      <alignment horizontal="left" vertical="center" shrinkToFit="1"/>
    </xf>
    <xf numFmtId="0" fontId="5" fillId="0" borderId="114" xfId="0" applyFont="1" applyFill="1" applyBorder="1" applyAlignment="1" applyProtection="1">
      <alignment horizontal="center" vertical="center" shrinkToFit="1"/>
    </xf>
    <xf numFmtId="0" fontId="6" fillId="0" borderId="20" xfId="0" applyFont="1" applyFill="1" applyBorder="1" applyAlignment="1" applyProtection="1">
      <alignment horizontal="center" vertical="center" wrapText="1" shrinkToFit="1"/>
    </xf>
    <xf numFmtId="0" fontId="6" fillId="0" borderId="21" xfId="0" applyFont="1" applyFill="1" applyBorder="1" applyAlignment="1" applyProtection="1">
      <alignment horizontal="center" vertical="center" wrapText="1" shrinkToFit="1"/>
    </xf>
    <xf numFmtId="0" fontId="6" fillId="0" borderId="23" xfId="0" applyFont="1" applyFill="1" applyBorder="1" applyAlignment="1" applyProtection="1">
      <alignment horizontal="center" vertical="center" wrapText="1" shrinkToFit="1"/>
    </xf>
    <xf numFmtId="0" fontId="6" fillId="0" borderId="29" xfId="0" applyFont="1" applyFill="1" applyBorder="1" applyAlignment="1" applyProtection="1">
      <alignment horizontal="center" vertical="center" wrapText="1" shrinkToFit="1"/>
    </xf>
    <xf numFmtId="0" fontId="6" fillId="0" borderId="0" xfId="0" applyFont="1" applyFill="1" applyBorder="1" applyAlignment="1" applyProtection="1">
      <alignment horizontal="center" vertical="center" wrapText="1" shrinkToFit="1"/>
    </xf>
    <xf numFmtId="0" fontId="6" fillId="0" borderId="31" xfId="0" applyFont="1" applyFill="1" applyBorder="1" applyAlignment="1" applyProtection="1">
      <alignment horizontal="center" vertical="center" wrapText="1" shrinkToFit="1"/>
    </xf>
    <xf numFmtId="0" fontId="6" fillId="0" borderId="120" xfId="0" applyFont="1" applyFill="1" applyBorder="1" applyAlignment="1" applyProtection="1">
      <alignment horizontal="center" vertical="center" wrapText="1" shrinkToFit="1"/>
    </xf>
    <xf numFmtId="0" fontId="6" fillId="0" borderId="33" xfId="0" applyFont="1" applyFill="1" applyBorder="1" applyAlignment="1" applyProtection="1">
      <alignment horizontal="center" vertical="center" wrapText="1" shrinkToFit="1"/>
    </xf>
    <xf numFmtId="0" fontId="6" fillId="0" borderId="44" xfId="0" applyFont="1" applyFill="1" applyBorder="1" applyAlignment="1" applyProtection="1">
      <alignment horizontal="center" vertical="center" wrapText="1" shrinkToFit="1"/>
    </xf>
    <xf numFmtId="178" fontId="5" fillId="0" borderId="91" xfId="0" applyNumberFormat="1" applyFont="1" applyFill="1" applyBorder="1" applyAlignment="1" applyProtection="1">
      <alignment horizontal="right" shrinkToFit="1"/>
      <protection locked="0"/>
    </xf>
    <xf numFmtId="178" fontId="5" fillId="0" borderId="1" xfId="0" applyNumberFormat="1" applyFont="1" applyFill="1" applyBorder="1" applyAlignment="1" applyProtection="1">
      <alignment horizontal="right" shrinkToFit="1"/>
      <protection locked="0"/>
    </xf>
    <xf numFmtId="178" fontId="5" fillId="0" borderId="88" xfId="0" applyNumberFormat="1" applyFont="1" applyFill="1" applyBorder="1" applyAlignment="1" applyProtection="1">
      <alignment horizontal="right" shrinkToFit="1"/>
      <protection locked="0"/>
    </xf>
    <xf numFmtId="0" fontId="5" fillId="0" borderId="85" xfId="0" applyNumberFormat="1" applyFont="1" applyFill="1" applyBorder="1" applyAlignment="1" applyProtection="1">
      <alignment horizontal="right" shrinkToFit="1"/>
    </xf>
    <xf numFmtId="0" fontId="5" fillId="0" borderId="87" xfId="0" applyNumberFormat="1" applyFont="1" applyFill="1" applyBorder="1" applyAlignment="1" applyProtection="1">
      <alignment horizontal="right" shrinkToFit="1"/>
    </xf>
    <xf numFmtId="177" fontId="5" fillId="0" borderId="49" xfId="0" applyNumberFormat="1" applyFont="1" applyFill="1" applyBorder="1" applyAlignment="1" applyProtection="1">
      <alignment horizontal="right" shrinkToFit="1"/>
    </xf>
    <xf numFmtId="0" fontId="5" fillId="2" borderId="21" xfId="0" applyFont="1" applyFill="1" applyBorder="1" applyAlignment="1" applyProtection="1">
      <alignment horizontal="right" shrinkToFit="1"/>
      <protection locked="0"/>
    </xf>
    <xf numFmtId="0" fontId="5" fillId="2" borderId="23" xfId="0" applyFont="1" applyFill="1" applyBorder="1" applyAlignment="1" applyProtection="1">
      <alignment horizontal="right" shrinkToFit="1"/>
      <protection locked="0"/>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98" xfId="0" applyFont="1" applyFill="1" applyBorder="1" applyAlignment="1">
      <alignment horizontal="center" vertical="center" shrinkToFit="1"/>
    </xf>
    <xf numFmtId="0" fontId="6" fillId="0" borderId="83"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90" xfId="0" applyFont="1" applyFill="1" applyBorder="1" applyAlignment="1">
      <alignment horizontal="center" vertical="center"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shrinkToFit="1"/>
    </xf>
    <xf numFmtId="0" fontId="12" fillId="0" borderId="98" xfId="0" applyFont="1" applyFill="1" applyBorder="1" applyAlignment="1">
      <alignment horizontal="center" vertical="center" shrinkToFit="1"/>
    </xf>
    <xf numFmtId="0" fontId="12" fillId="0" borderId="83"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90" xfId="0" applyFont="1" applyFill="1" applyBorder="1" applyAlignment="1">
      <alignment horizontal="center" vertical="center" shrinkToFit="1"/>
    </xf>
    <xf numFmtId="0" fontId="5" fillId="2" borderId="102" xfId="0" applyFont="1" applyFill="1" applyBorder="1" applyAlignment="1" applyProtection="1">
      <alignment horizontal="right" shrinkToFit="1"/>
      <protection locked="0"/>
    </xf>
    <xf numFmtId="0" fontId="5" fillId="2" borderId="103" xfId="0" applyFont="1" applyFill="1" applyBorder="1" applyAlignment="1" applyProtection="1">
      <alignment horizontal="right" shrinkToFit="1"/>
      <protection locked="0"/>
    </xf>
    <xf numFmtId="0" fontId="5" fillId="2" borderId="104" xfId="0" applyFont="1" applyFill="1" applyBorder="1" applyAlignment="1" applyProtection="1">
      <alignment horizontal="right" shrinkToFit="1"/>
      <protection locked="0"/>
    </xf>
    <xf numFmtId="0" fontId="4" fillId="0" borderId="102" xfId="0" applyFont="1" applyFill="1" applyBorder="1" applyAlignment="1" applyProtection="1">
      <alignment horizontal="center" vertical="center" shrinkToFit="1"/>
    </xf>
    <xf numFmtId="0" fontId="4" fillId="0" borderId="103" xfId="0" applyFont="1" applyFill="1" applyBorder="1" applyAlignment="1" applyProtection="1">
      <alignment horizontal="center" vertical="center" shrinkToFit="1"/>
    </xf>
    <xf numFmtId="0" fontId="4" fillId="0" borderId="104" xfId="0" applyFont="1" applyFill="1" applyBorder="1" applyAlignment="1" applyProtection="1">
      <alignment horizontal="center" vertical="center" shrinkToFit="1"/>
    </xf>
    <xf numFmtId="0" fontId="5" fillId="0" borderId="2"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32" xfId="0" applyFont="1" applyFill="1" applyBorder="1" applyAlignment="1" applyProtection="1">
      <alignment horizontal="center" vertical="center" shrinkToFit="1"/>
    </xf>
    <xf numFmtId="0" fontId="5" fillId="0" borderId="33" xfId="0" applyFont="1" applyFill="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0" fillId="0" borderId="33" xfId="0" applyFont="1" applyBorder="1" applyAlignment="1" applyProtection="1">
      <alignment horizontal="center" vertical="center" shrinkToFit="1"/>
    </xf>
    <xf numFmtId="0" fontId="0" fillId="0" borderId="3" xfId="0" applyFont="1" applyBorder="1" applyAlignment="1" applyProtection="1">
      <alignment horizontal="left" vertical="center" shrinkToFit="1"/>
    </xf>
    <xf numFmtId="0" fontId="0" fillId="0" borderId="98" xfId="0" applyFont="1" applyBorder="1" applyAlignment="1" applyProtection="1">
      <alignment horizontal="left" vertical="center" shrinkToFit="1"/>
    </xf>
    <xf numFmtId="0" fontId="0" fillId="0" borderId="33" xfId="0" applyFont="1" applyBorder="1" applyAlignment="1" applyProtection="1">
      <alignment horizontal="left" vertical="center" shrinkToFit="1"/>
    </xf>
    <xf numFmtId="0" fontId="0" fillId="0" borderId="101" xfId="0" applyFont="1" applyBorder="1" applyAlignment="1" applyProtection="1">
      <alignment horizontal="left" vertical="center" shrinkToFit="1"/>
    </xf>
    <xf numFmtId="177" fontId="5" fillId="0" borderId="18" xfId="0" applyNumberFormat="1" applyFont="1" applyFill="1" applyBorder="1" applyAlignment="1" applyProtection="1">
      <alignment horizontal="right" shrinkToFit="1"/>
    </xf>
    <xf numFmtId="0" fontId="5" fillId="2" borderId="19" xfId="0" applyFont="1" applyFill="1" applyBorder="1" applyAlignment="1" applyProtection="1">
      <alignment horizontal="right" shrinkToFit="1"/>
      <protection locked="0"/>
    </xf>
    <xf numFmtId="0" fontId="5" fillId="2" borderId="16" xfId="0" applyFont="1" applyFill="1" applyBorder="1" applyAlignment="1" applyProtection="1">
      <alignment horizontal="right" shrinkToFit="1"/>
      <protection locked="0"/>
    </xf>
    <xf numFmtId="0" fontId="4" fillId="0" borderId="22" xfId="0" applyFont="1" applyFill="1" applyBorder="1" applyAlignment="1" applyProtection="1">
      <alignment horizontal="center" vertical="center" wrapText="1" shrinkToFit="1"/>
    </xf>
    <xf numFmtId="0" fontId="4" fillId="0" borderId="21" xfId="0" applyFont="1" applyFill="1" applyBorder="1" applyAlignment="1" applyProtection="1">
      <alignment horizontal="center" vertical="center" wrapText="1" shrinkToFit="1"/>
    </xf>
    <xf numFmtId="0" fontId="4" fillId="0" borderId="23" xfId="0" applyFont="1" applyFill="1" applyBorder="1" applyAlignment="1" applyProtection="1">
      <alignment horizontal="center" vertical="center" wrapText="1" shrinkToFit="1"/>
    </xf>
    <xf numFmtId="0" fontId="4" fillId="0" borderId="30"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31" xfId="0" applyFont="1" applyFill="1" applyBorder="1" applyAlignment="1" applyProtection="1">
      <alignment horizontal="center" vertical="center" wrapText="1" shrinkToFit="1"/>
    </xf>
    <xf numFmtId="0" fontId="4" fillId="0" borderId="43" xfId="0" applyFont="1" applyFill="1" applyBorder="1" applyAlignment="1" applyProtection="1">
      <alignment horizontal="center" vertical="center" wrapText="1" shrinkToFit="1"/>
    </xf>
    <xf numFmtId="0" fontId="4" fillId="0" borderId="33" xfId="0" applyFont="1" applyFill="1" applyBorder="1" applyAlignment="1" applyProtection="1">
      <alignment horizontal="center" vertical="center" wrapText="1" shrinkToFit="1"/>
    </xf>
    <xf numFmtId="0" fontId="4" fillId="0" borderId="44" xfId="0" applyFont="1" applyFill="1" applyBorder="1" applyAlignment="1" applyProtection="1">
      <alignment horizontal="center" vertical="center" wrapText="1" shrinkToFit="1"/>
    </xf>
    <xf numFmtId="0" fontId="6" fillId="0" borderId="22" xfId="0" applyFont="1" applyFill="1" applyBorder="1" applyAlignment="1" applyProtection="1">
      <alignment horizontal="center" vertical="center" wrapText="1" shrinkToFit="1"/>
    </xf>
    <xf numFmtId="0" fontId="6" fillId="0" borderId="21" xfId="0" applyFont="1" applyFill="1" applyBorder="1" applyAlignment="1" applyProtection="1">
      <alignment horizontal="center" vertical="center" shrinkToFit="1"/>
    </xf>
    <xf numFmtId="0" fontId="6" fillId="0" borderId="23" xfId="0" applyFont="1" applyFill="1" applyBorder="1" applyAlignment="1" applyProtection="1">
      <alignment horizontal="center" vertical="center" shrinkToFit="1"/>
    </xf>
    <xf numFmtId="0" fontId="6" fillId="0" borderId="30"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31" xfId="0" applyFont="1" applyFill="1" applyBorder="1" applyAlignment="1" applyProtection="1">
      <alignment horizontal="center" vertical="center" shrinkToFit="1"/>
    </xf>
    <xf numFmtId="0" fontId="6" fillId="0" borderId="43" xfId="0" applyFont="1" applyFill="1" applyBorder="1" applyAlignment="1" applyProtection="1">
      <alignment horizontal="center" vertical="center" shrinkToFit="1"/>
    </xf>
    <xf numFmtId="0" fontId="6" fillId="0" borderId="33" xfId="0" applyFont="1" applyFill="1" applyBorder="1" applyAlignment="1" applyProtection="1">
      <alignment horizontal="center" vertical="center" shrinkToFit="1"/>
    </xf>
    <xf numFmtId="0" fontId="6" fillId="0" borderId="44" xfId="0" applyFont="1" applyFill="1" applyBorder="1" applyAlignment="1" applyProtection="1">
      <alignment horizontal="center" vertical="center" shrinkToFit="1"/>
    </xf>
    <xf numFmtId="0" fontId="4" fillId="0" borderId="67" xfId="0" applyFont="1" applyFill="1" applyBorder="1" applyAlignment="1" applyProtection="1">
      <alignment horizontal="center" vertical="center" shrinkToFit="1"/>
    </xf>
    <xf numFmtId="0" fontId="5" fillId="0" borderId="143" xfId="0" applyFont="1" applyFill="1" applyBorder="1" applyAlignment="1" applyProtection="1">
      <alignment horizontal="right" shrinkToFit="1"/>
    </xf>
    <xf numFmtId="0" fontId="5" fillId="0" borderId="128" xfId="0" applyFont="1" applyFill="1" applyBorder="1" applyAlignment="1" applyProtection="1">
      <alignment horizontal="right" shrinkToFit="1"/>
    </xf>
    <xf numFmtId="0" fontId="5" fillId="0" borderId="129" xfId="0" applyFont="1" applyFill="1" applyBorder="1" applyAlignment="1" applyProtection="1">
      <alignment horizontal="right" shrinkToFit="1"/>
    </xf>
    <xf numFmtId="0" fontId="5" fillId="0" borderId="144" xfId="0" applyFont="1" applyFill="1" applyBorder="1" applyAlignment="1" applyProtection="1">
      <alignment horizontal="right" shrinkToFit="1"/>
    </xf>
    <xf numFmtId="0" fontId="5" fillId="0" borderId="134" xfId="0" applyFont="1" applyFill="1" applyBorder="1" applyAlignment="1" applyProtection="1">
      <alignment horizontal="right" shrinkToFit="1"/>
    </xf>
    <xf numFmtId="0" fontId="5" fillId="0" borderId="135" xfId="0" applyFont="1" applyFill="1" applyBorder="1" applyAlignment="1" applyProtection="1">
      <alignment horizontal="right" shrinkToFit="1"/>
    </xf>
    <xf numFmtId="0" fontId="5" fillId="0" borderId="145" xfId="0" applyFont="1" applyFill="1" applyBorder="1" applyAlignment="1" applyProtection="1">
      <alignment horizontal="right" shrinkToFit="1"/>
    </xf>
    <xf numFmtId="0" fontId="5" fillId="0" borderId="146" xfId="0" applyFont="1" applyFill="1" applyBorder="1" applyAlignment="1" applyProtection="1">
      <alignment horizontal="right" shrinkToFit="1"/>
    </xf>
    <xf numFmtId="0" fontId="5" fillId="0" borderId="147" xfId="0" applyFont="1" applyFill="1" applyBorder="1" applyAlignment="1" applyProtection="1">
      <alignment horizontal="right" shrinkToFit="1"/>
    </xf>
    <xf numFmtId="0" fontId="5" fillId="0" borderId="108" xfId="0" applyNumberFormat="1" applyFont="1" applyFill="1" applyBorder="1" applyAlignment="1" applyProtection="1">
      <alignment horizontal="center" shrinkToFit="1"/>
    </xf>
    <xf numFmtId="0" fontId="5" fillId="0" borderId="109" xfId="0" applyNumberFormat="1" applyFont="1" applyFill="1" applyBorder="1" applyAlignment="1" applyProtection="1">
      <alignment horizontal="center" shrinkToFit="1"/>
    </xf>
    <xf numFmtId="0" fontId="5" fillId="0" borderId="110" xfId="0" applyNumberFormat="1" applyFont="1" applyFill="1" applyBorder="1" applyAlignment="1" applyProtection="1">
      <alignment horizontal="center" shrinkToFit="1"/>
    </xf>
    <xf numFmtId="0" fontId="5" fillId="0" borderId="76" xfId="0" applyNumberFormat="1" applyFont="1" applyFill="1" applyBorder="1" applyAlignment="1" applyProtection="1">
      <alignment horizontal="center" shrinkToFit="1"/>
    </xf>
    <xf numFmtId="0" fontId="5" fillId="0" borderId="77" xfId="0" applyNumberFormat="1" applyFont="1" applyFill="1" applyBorder="1" applyAlignment="1" applyProtection="1">
      <alignment horizontal="center" shrinkToFit="1"/>
    </xf>
    <xf numFmtId="0" fontId="5" fillId="0" borderId="78" xfId="0" applyNumberFormat="1" applyFont="1" applyFill="1" applyBorder="1" applyAlignment="1" applyProtection="1">
      <alignment horizontal="center" shrinkToFit="1"/>
    </xf>
    <xf numFmtId="0" fontId="5" fillId="0" borderId="112" xfId="0" applyNumberFormat="1" applyFont="1" applyFill="1" applyBorder="1" applyAlignment="1" applyProtection="1">
      <alignment horizontal="center" shrinkToFit="1"/>
    </xf>
    <xf numFmtId="0" fontId="5" fillId="0" borderId="113" xfId="0" applyNumberFormat="1" applyFont="1" applyFill="1" applyBorder="1" applyAlignment="1" applyProtection="1">
      <alignment horizontal="center" shrinkToFit="1"/>
    </xf>
    <xf numFmtId="0" fontId="5" fillId="0" borderId="148" xfId="0" applyNumberFormat="1" applyFont="1" applyFill="1" applyBorder="1" applyAlignment="1" applyProtection="1">
      <alignment horizontal="center" shrinkToFit="1"/>
    </xf>
    <xf numFmtId="0" fontId="4" fillId="0" borderId="7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0" fontId="4" fillId="0" borderId="91" xfId="0" applyFont="1" applyFill="1" applyBorder="1" applyAlignment="1" applyProtection="1">
      <alignment horizontal="center" vertical="center" shrinkToFit="1"/>
    </xf>
    <xf numFmtId="177" fontId="5" fillId="0" borderId="90" xfId="0" applyNumberFormat="1" applyFont="1" applyFill="1" applyBorder="1" applyAlignment="1" applyProtection="1">
      <alignment horizontal="right" shrinkToFit="1"/>
    </xf>
    <xf numFmtId="178" fontId="5" fillId="0" borderId="83" xfId="0" applyNumberFormat="1" applyFont="1" applyFill="1" applyBorder="1" applyAlignment="1" applyProtection="1">
      <alignment horizontal="right" shrinkToFit="1"/>
      <protection locked="0"/>
    </xf>
    <xf numFmtId="177" fontId="5" fillId="0" borderId="108" xfId="0" applyNumberFormat="1" applyFont="1" applyFill="1" applyBorder="1" applyAlignment="1" applyProtection="1">
      <alignment shrinkToFit="1"/>
    </xf>
    <xf numFmtId="0" fontId="0" fillId="0" borderId="109" xfId="0" applyFill="1" applyBorder="1" applyAlignment="1" applyProtection="1">
      <alignment shrinkToFit="1"/>
    </xf>
    <xf numFmtId="0" fontId="0" fillId="0" borderId="110" xfId="0" applyFill="1" applyBorder="1" applyAlignment="1" applyProtection="1">
      <alignment shrinkToFit="1"/>
    </xf>
    <xf numFmtId="0" fontId="0" fillId="0" borderId="99" xfId="0" applyFill="1" applyBorder="1" applyAlignment="1" applyProtection="1">
      <alignment shrinkToFit="1"/>
    </xf>
    <xf numFmtId="0" fontId="0" fillId="0" borderId="100" xfId="0" applyFill="1" applyBorder="1" applyAlignment="1" applyProtection="1">
      <alignment shrinkToFit="1"/>
    </xf>
    <xf numFmtId="0" fontId="0" fillId="0" borderId="111" xfId="0" applyFill="1" applyBorder="1" applyAlignment="1" applyProtection="1">
      <alignment shrinkToFit="1"/>
    </xf>
    <xf numFmtId="0" fontId="4" fillId="0" borderId="22" xfId="0" applyNumberFormat="1" applyFont="1" applyFill="1" applyBorder="1" applyAlignment="1" applyProtection="1">
      <alignment horizontal="center" vertical="center" shrinkToFit="1"/>
    </xf>
    <xf numFmtId="0" fontId="4" fillId="0" borderId="21" xfId="0" applyNumberFormat="1" applyFont="1" applyFill="1" applyBorder="1" applyAlignment="1" applyProtection="1">
      <alignment horizontal="center" vertical="center" shrinkToFit="1"/>
    </xf>
    <xf numFmtId="0" fontId="0" fillId="0" borderId="21" xfId="0" applyFont="1" applyBorder="1" applyAlignment="1" applyProtection="1">
      <alignment vertical="center" shrinkToFit="1"/>
    </xf>
    <xf numFmtId="0" fontId="0" fillId="0" borderId="105" xfId="0" applyFont="1" applyBorder="1" applyAlignment="1" applyProtection="1">
      <alignment vertical="center" shrinkToFit="1"/>
    </xf>
    <xf numFmtId="0" fontId="4" fillId="0" borderId="89"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0" fillId="0" borderId="1" xfId="0" applyFont="1" applyBorder="1" applyAlignment="1" applyProtection="1">
      <alignment vertical="center" shrinkToFit="1"/>
    </xf>
    <xf numFmtId="0" fontId="0" fillId="0" borderId="90" xfId="0" applyFont="1" applyBorder="1" applyAlignment="1" applyProtection="1">
      <alignment vertical="center" shrinkToFit="1"/>
    </xf>
    <xf numFmtId="0" fontId="0" fillId="0" borderId="0" xfId="0" applyFill="1" applyBorder="1" applyAlignment="1" applyProtection="1">
      <alignment horizontal="center" vertical="center" wrapText="1" shrinkToFit="1"/>
    </xf>
    <xf numFmtId="0" fontId="0" fillId="0" borderId="1" xfId="0" applyFill="1" applyBorder="1" applyAlignment="1" applyProtection="1">
      <alignment horizontal="center" vertical="center" wrapText="1" shrinkToFit="1"/>
    </xf>
    <xf numFmtId="0" fontId="4" fillId="0" borderId="81" xfId="0" applyFont="1" applyFill="1" applyBorder="1" applyAlignment="1" applyProtection="1">
      <alignment horizontal="center" vertical="center" wrapText="1" shrinkToFit="1"/>
    </xf>
    <xf numFmtId="0" fontId="4" fillId="0" borderId="58" xfId="0" applyFont="1" applyFill="1" applyBorder="1" applyAlignment="1" applyProtection="1">
      <alignment horizontal="center" vertical="center" wrapText="1" shrinkToFit="1"/>
    </xf>
    <xf numFmtId="0" fontId="4" fillId="0" borderId="38" xfId="0" applyFont="1" applyFill="1" applyBorder="1" applyAlignment="1" applyProtection="1">
      <alignment horizontal="center" vertical="center" wrapText="1" shrinkToFit="1"/>
    </xf>
    <xf numFmtId="0" fontId="4" fillId="0" borderId="11" xfId="0" applyFont="1" applyFill="1" applyBorder="1" applyAlignment="1" applyProtection="1">
      <alignment horizontal="center" vertical="center" wrapText="1" shrinkToFit="1"/>
    </xf>
    <xf numFmtId="0" fontId="4" fillId="0" borderId="81" xfId="0" applyFont="1" applyFill="1" applyBorder="1" applyAlignment="1" applyProtection="1">
      <alignment horizontal="center" vertical="center" shrinkToFit="1"/>
    </xf>
    <xf numFmtId="0" fontId="4" fillId="0" borderId="124" xfId="0" applyFont="1" applyFill="1" applyBorder="1" applyAlignment="1" applyProtection="1">
      <alignment horizontal="center" vertical="center" shrinkToFit="1"/>
    </xf>
    <xf numFmtId="0" fontId="4" fillId="0" borderId="24" xfId="0" applyFont="1" applyFill="1" applyBorder="1" applyAlignment="1" applyProtection="1">
      <alignment horizontal="center" vertical="center" shrinkToFit="1"/>
    </xf>
    <xf numFmtId="0" fontId="4" fillId="0" borderId="125" xfId="0" applyFont="1" applyFill="1" applyBorder="1" applyAlignment="1" applyProtection="1">
      <alignment horizontal="center" vertical="center" shrinkToFit="1"/>
    </xf>
    <xf numFmtId="0" fontId="4" fillId="0" borderId="49" xfId="0" applyFont="1" applyFill="1" applyBorder="1" applyAlignment="1" applyProtection="1">
      <alignment horizontal="center" vertical="center" shrinkToFit="1"/>
    </xf>
    <xf numFmtId="0" fontId="4" fillId="0" borderId="54" xfId="0" applyFont="1" applyFill="1" applyBorder="1" applyAlignment="1" applyProtection="1">
      <alignment horizontal="center" vertical="center" shrinkToFit="1"/>
    </xf>
    <xf numFmtId="0" fontId="4" fillId="0" borderId="119" xfId="0" applyFont="1" applyFill="1" applyBorder="1" applyAlignment="1" applyProtection="1">
      <alignment horizontal="center" vertical="center" shrinkToFit="1"/>
    </xf>
    <xf numFmtId="176" fontId="5" fillId="0" borderId="60" xfId="0" applyNumberFormat="1" applyFont="1" applyFill="1" applyBorder="1" applyAlignment="1" applyProtection="1">
      <alignment horizontal="right" shrinkToFit="1"/>
    </xf>
    <xf numFmtId="176" fontId="5" fillId="2" borderId="59" xfId="0" applyNumberFormat="1" applyFont="1" applyFill="1" applyBorder="1" applyAlignment="1" applyProtection="1">
      <alignment horizontal="right" shrinkToFit="1"/>
    </xf>
    <xf numFmtId="176" fontId="5" fillId="2" borderId="60" xfId="0" applyNumberFormat="1" applyFont="1" applyFill="1" applyBorder="1" applyAlignment="1" applyProtection="1">
      <alignment horizontal="right" shrinkToFit="1"/>
    </xf>
    <xf numFmtId="176" fontId="5" fillId="2" borderId="25" xfId="0" applyNumberFormat="1" applyFont="1" applyFill="1" applyBorder="1" applyAlignment="1" applyProtection="1">
      <alignment horizontal="right" shrinkToFit="1"/>
    </xf>
    <xf numFmtId="176" fontId="5" fillId="2" borderId="27" xfId="0" applyNumberFormat="1" applyFont="1" applyFill="1" applyBorder="1" applyAlignment="1" applyProtection="1">
      <alignment horizontal="right" shrinkToFit="1"/>
    </xf>
    <xf numFmtId="177" fontId="5" fillId="0" borderId="126" xfId="0" applyNumberFormat="1" applyFont="1" applyFill="1" applyBorder="1" applyAlignment="1" applyProtection="1">
      <alignment horizontal="right" shrinkToFit="1"/>
    </xf>
    <xf numFmtId="177" fontId="5" fillId="0" borderId="132" xfId="0" applyNumberFormat="1" applyFont="1" applyFill="1" applyBorder="1" applyAlignment="1" applyProtection="1">
      <alignment horizontal="right" shrinkToFit="1"/>
    </xf>
    <xf numFmtId="177" fontId="5" fillId="0" borderId="127" xfId="0" applyNumberFormat="1" applyFont="1" applyFill="1" applyBorder="1" applyAlignment="1" applyProtection="1">
      <alignment horizontal="right" shrinkToFit="1"/>
    </xf>
    <xf numFmtId="177" fontId="5" fillId="0" borderId="128" xfId="0" applyNumberFormat="1" applyFont="1" applyFill="1" applyBorder="1" applyAlignment="1" applyProtection="1">
      <alignment horizontal="right" shrinkToFit="1"/>
    </xf>
    <xf numFmtId="177" fontId="5" fillId="0" borderId="129" xfId="0" applyNumberFormat="1" applyFont="1" applyFill="1" applyBorder="1" applyAlignment="1" applyProtection="1">
      <alignment horizontal="right" shrinkToFit="1"/>
    </xf>
    <xf numFmtId="177" fontId="5" fillId="0" borderId="130" xfId="0" applyNumberFormat="1" applyFont="1" applyFill="1" applyBorder="1" applyAlignment="1" applyProtection="1">
      <alignment horizontal="right" shrinkToFit="1"/>
    </xf>
    <xf numFmtId="177" fontId="13" fillId="0" borderId="40" xfId="0" applyNumberFormat="1" applyFont="1" applyFill="1" applyBorder="1" applyAlignment="1" applyProtection="1">
      <alignment horizontal="right" shrinkToFit="1"/>
    </xf>
    <xf numFmtId="177" fontId="13" fillId="0" borderId="58" xfId="0" applyNumberFormat="1" applyFont="1" applyFill="1" applyBorder="1" applyAlignment="1" applyProtection="1">
      <alignment horizontal="right" shrinkToFit="1"/>
    </xf>
    <xf numFmtId="177" fontId="13" fillId="0" borderId="38" xfId="0" applyNumberFormat="1" applyFont="1" applyFill="1" applyBorder="1" applyAlignment="1" applyProtection="1">
      <alignment horizontal="right" shrinkToFit="1"/>
    </xf>
    <xf numFmtId="177" fontId="13" fillId="0" borderId="30" xfId="0" applyNumberFormat="1" applyFont="1" applyFill="1" applyBorder="1" applyAlignment="1" applyProtection="1">
      <alignment horizontal="right" shrinkToFit="1"/>
    </xf>
    <xf numFmtId="177" fontId="13" fillId="0" borderId="0" xfId="0" applyNumberFormat="1" applyFont="1" applyFill="1" applyBorder="1" applyAlignment="1" applyProtection="1">
      <alignment horizontal="right" shrinkToFit="1"/>
    </xf>
    <xf numFmtId="177" fontId="13" fillId="0" borderId="31" xfId="0" applyNumberFormat="1" applyFont="1" applyFill="1" applyBorder="1" applyAlignment="1" applyProtection="1">
      <alignment horizontal="right" shrinkToFit="1"/>
    </xf>
    <xf numFmtId="177" fontId="13" fillId="0" borderId="55" xfId="0" applyNumberFormat="1" applyFont="1" applyFill="1" applyBorder="1" applyAlignment="1" applyProtection="1">
      <alignment horizontal="right" shrinkToFit="1"/>
    </xf>
    <xf numFmtId="177" fontId="13" fillId="0" borderId="56" xfId="0" applyNumberFormat="1" applyFont="1" applyFill="1" applyBorder="1" applyAlignment="1" applyProtection="1">
      <alignment horizontal="right" shrinkToFit="1"/>
    </xf>
    <xf numFmtId="177" fontId="13" fillId="0" borderId="57" xfId="0" applyNumberFormat="1" applyFont="1" applyFill="1" applyBorder="1" applyAlignment="1" applyProtection="1">
      <alignment horizontal="right" shrinkToFit="1"/>
    </xf>
    <xf numFmtId="0" fontId="5" fillId="2" borderId="70"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shrinkToFit="1"/>
      <protection locked="0"/>
    </xf>
    <xf numFmtId="0" fontId="5" fillId="2" borderId="56" xfId="0" applyFont="1" applyFill="1" applyBorder="1" applyAlignment="1" applyProtection="1">
      <alignment horizontal="center" vertical="center" shrinkToFit="1"/>
      <protection locked="0"/>
    </xf>
    <xf numFmtId="0" fontId="5" fillId="2" borderId="57"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177" fontId="5" fillId="0" borderId="74" xfId="0" applyNumberFormat="1" applyFont="1" applyFill="1" applyBorder="1" applyAlignment="1" applyProtection="1">
      <alignment horizontal="right" shrinkToFit="1"/>
    </xf>
    <xf numFmtId="0" fontId="5" fillId="0" borderId="107" xfId="0" applyNumberFormat="1" applyFont="1" applyFill="1" applyBorder="1" applyAlignment="1" applyProtection="1">
      <alignment horizontal="right" shrinkToFit="1"/>
    </xf>
    <xf numFmtId="0" fontId="5" fillId="0" borderId="131" xfId="0" applyNumberFormat="1" applyFont="1" applyFill="1" applyBorder="1" applyAlignment="1" applyProtection="1">
      <alignment horizontal="right" shrinkToFit="1"/>
    </xf>
    <xf numFmtId="0" fontId="5" fillId="0" borderId="74" xfId="0" applyNumberFormat="1" applyFont="1" applyFill="1" applyBorder="1" applyAlignment="1" applyProtection="1">
      <alignment horizontal="right" shrinkToFit="1"/>
    </xf>
    <xf numFmtId="0" fontId="5" fillId="0" borderId="75" xfId="0" applyNumberFormat="1" applyFont="1" applyFill="1" applyBorder="1" applyAlignment="1" applyProtection="1">
      <alignment horizontal="right" shrinkToFit="1"/>
    </xf>
    <xf numFmtId="0" fontId="4" fillId="0" borderId="149" xfId="0" applyFont="1" applyFill="1" applyBorder="1" applyAlignment="1" applyProtection="1">
      <alignment horizontal="center" vertical="center"/>
      <protection locked="0"/>
    </xf>
    <xf numFmtId="0" fontId="4" fillId="0" borderId="150" xfId="0" applyFont="1" applyFill="1" applyBorder="1" applyAlignment="1" applyProtection="1">
      <alignment horizontal="center" vertical="center"/>
      <protection locked="0"/>
    </xf>
    <xf numFmtId="0" fontId="4" fillId="0" borderId="151" xfId="0" applyFont="1" applyFill="1" applyBorder="1" applyAlignment="1" applyProtection="1">
      <alignment horizontal="center" vertical="center"/>
      <protection locked="0"/>
    </xf>
    <xf numFmtId="0" fontId="4" fillId="0" borderId="144" xfId="0" applyFont="1" applyFill="1" applyBorder="1" applyAlignment="1" applyProtection="1">
      <alignment horizontal="center" vertical="center"/>
      <protection locked="0"/>
    </xf>
    <xf numFmtId="0" fontId="4" fillId="0" borderId="134" xfId="0" applyFont="1" applyFill="1" applyBorder="1" applyAlignment="1" applyProtection="1">
      <alignment horizontal="center" vertical="center"/>
      <protection locked="0"/>
    </xf>
    <xf numFmtId="0" fontId="4" fillId="0" borderId="136" xfId="0" applyFont="1" applyFill="1" applyBorder="1" applyAlignment="1" applyProtection="1">
      <alignment horizontal="center" vertical="center"/>
      <protection locked="0"/>
    </xf>
    <xf numFmtId="0" fontId="4" fillId="0" borderId="145" xfId="0" applyFont="1" applyFill="1" applyBorder="1" applyAlignment="1" applyProtection="1">
      <alignment horizontal="center" vertical="center"/>
      <protection locked="0"/>
    </xf>
    <xf numFmtId="0" fontId="4" fillId="0" borderId="146" xfId="0" applyFont="1" applyFill="1" applyBorder="1" applyAlignment="1" applyProtection="1">
      <alignment horizontal="center" vertical="center"/>
      <protection locked="0"/>
    </xf>
    <xf numFmtId="0" fontId="4" fillId="0" borderId="152" xfId="0" applyFont="1" applyFill="1" applyBorder="1" applyAlignment="1" applyProtection="1">
      <alignment horizontal="center" vertical="center"/>
      <protection locked="0"/>
    </xf>
    <xf numFmtId="0" fontId="4" fillId="0" borderId="120" xfId="0" applyFont="1" applyFill="1" applyBorder="1" applyAlignment="1" applyProtection="1">
      <alignment horizontal="center" vertical="center" shrinkToFit="1"/>
    </xf>
    <xf numFmtId="0" fontId="4" fillId="0" borderId="33" xfId="0" applyFont="1" applyFill="1" applyBorder="1" applyAlignment="1" applyProtection="1">
      <alignment horizontal="center" vertical="center" shrinkToFit="1"/>
    </xf>
    <xf numFmtId="0" fontId="4" fillId="0" borderId="44" xfId="0" applyFont="1" applyFill="1" applyBorder="1" applyAlignment="1" applyProtection="1">
      <alignment horizontal="center" vertical="center" shrinkToFit="1"/>
    </xf>
    <xf numFmtId="178" fontId="5" fillId="0" borderId="33" xfId="0" applyNumberFormat="1" applyFont="1" applyFill="1" applyBorder="1" applyAlignment="1" applyProtection="1">
      <alignment horizontal="right" shrinkToFit="1"/>
      <protection locked="0"/>
    </xf>
    <xf numFmtId="178" fontId="5" fillId="0" borderId="44" xfId="0" applyNumberFormat="1" applyFont="1" applyFill="1" applyBorder="1" applyAlignment="1" applyProtection="1">
      <alignment horizontal="right" shrinkToFit="1"/>
      <protection locked="0"/>
    </xf>
    <xf numFmtId="178" fontId="5" fillId="0" borderId="32" xfId="0" applyNumberFormat="1" applyFont="1" applyFill="1" applyBorder="1" applyAlignment="1" applyProtection="1">
      <alignment horizontal="right" shrinkToFit="1"/>
      <protection locked="0"/>
    </xf>
    <xf numFmtId="0" fontId="6" fillId="0" borderId="66" xfId="0" applyFont="1" applyFill="1" applyBorder="1" applyAlignment="1" applyProtection="1">
      <alignment horizontal="center" vertical="center" shrinkToFit="1"/>
    </xf>
    <xf numFmtId="0" fontId="6" fillId="0" borderId="69" xfId="0" applyFont="1" applyFill="1" applyBorder="1" applyAlignment="1" applyProtection="1">
      <alignment horizontal="center" vertical="center" shrinkToFit="1"/>
    </xf>
    <xf numFmtId="0" fontId="5" fillId="0" borderId="98" xfId="0" applyFont="1" applyFill="1" applyBorder="1" applyAlignment="1" applyProtection="1">
      <alignment horizontal="center" vertical="center" shrinkToFit="1"/>
    </xf>
    <xf numFmtId="0" fontId="5" fillId="0" borderId="101" xfId="0"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0" fontId="5" fillId="0" borderId="34"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wrapText="1" shrinkToFit="1"/>
    </xf>
    <xf numFmtId="0" fontId="5" fillId="0" borderId="98" xfId="0" applyFont="1" applyFill="1" applyBorder="1" applyAlignment="1" applyProtection="1">
      <alignment horizontal="center" vertical="center" wrapText="1" shrinkToFit="1"/>
    </xf>
    <xf numFmtId="0" fontId="5" fillId="0" borderId="33" xfId="0" applyFont="1" applyFill="1" applyBorder="1" applyAlignment="1" applyProtection="1">
      <alignment horizontal="center" vertical="center" wrapText="1" shrinkToFit="1"/>
    </xf>
    <xf numFmtId="0" fontId="5" fillId="0" borderId="101" xfId="0" applyFont="1" applyFill="1" applyBorder="1" applyAlignment="1" applyProtection="1">
      <alignment horizontal="center" vertical="center" wrapText="1" shrinkToFit="1"/>
    </xf>
    <xf numFmtId="0" fontId="4" fillId="0" borderId="2"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shrinkToFit="1"/>
    </xf>
    <xf numFmtId="0" fontId="4" fillId="0" borderId="153" xfId="0"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shrinkToFit="1"/>
    </xf>
    <xf numFmtId="0" fontId="4" fillId="0" borderId="70" xfId="0" applyFont="1" applyFill="1" applyBorder="1" applyAlignment="1" applyProtection="1">
      <alignment horizontal="center" vertical="center" shrinkToFit="1"/>
    </xf>
    <xf numFmtId="0" fontId="4" fillId="0" borderId="69" xfId="0" applyFont="1" applyFill="1" applyBorder="1" applyAlignment="1" applyProtection="1">
      <alignment horizontal="center" vertical="center" shrinkToFit="1"/>
    </xf>
    <xf numFmtId="178" fontId="5" fillId="0" borderId="120" xfId="0" applyNumberFormat="1" applyFont="1" applyFill="1" applyBorder="1" applyAlignment="1" applyProtection="1">
      <alignment horizontal="right" shrinkToFit="1"/>
      <protection locked="0"/>
    </xf>
    <xf numFmtId="0" fontId="5" fillId="0" borderId="66" xfId="0" applyNumberFormat="1" applyFont="1" applyFill="1" applyBorder="1" applyAlignment="1" applyProtection="1">
      <alignment horizontal="right" shrinkToFit="1"/>
    </xf>
    <xf numFmtId="0" fontId="5" fillId="0" borderId="67" xfId="0" applyNumberFormat="1" applyFont="1" applyFill="1" applyBorder="1" applyAlignment="1" applyProtection="1">
      <alignment horizontal="right" shrinkToFit="1"/>
    </xf>
    <xf numFmtId="0" fontId="5" fillId="0" borderId="40" xfId="0" applyNumberFormat="1" applyFont="1" applyFill="1" applyBorder="1" applyAlignment="1" applyProtection="1">
      <alignment horizontal="center" vertical="center" shrinkToFit="1"/>
    </xf>
    <xf numFmtId="0" fontId="5" fillId="0" borderId="58" xfId="0" applyNumberFormat="1" applyFont="1" applyFill="1" applyBorder="1" applyAlignment="1" applyProtection="1">
      <alignment horizontal="center" vertical="center" shrinkToFit="1"/>
    </xf>
    <xf numFmtId="0" fontId="5" fillId="0" borderId="38" xfId="0" applyNumberFormat="1" applyFont="1" applyFill="1" applyBorder="1" applyAlignment="1" applyProtection="1">
      <alignment horizontal="center" vertical="center" shrinkToFit="1"/>
    </xf>
    <xf numFmtId="0" fontId="5" fillId="0" borderId="30" xfId="0" applyNumberFormat="1" applyFont="1" applyFill="1" applyBorder="1" applyAlignment="1" applyProtection="1">
      <alignment horizontal="center" vertical="center" shrinkToFit="1"/>
    </xf>
    <xf numFmtId="0" fontId="5" fillId="0" borderId="0" xfId="0" applyNumberFormat="1" applyFont="1" applyFill="1" applyBorder="1" applyAlignment="1" applyProtection="1">
      <alignment horizontal="center" vertical="center" shrinkToFit="1"/>
    </xf>
    <xf numFmtId="0" fontId="5" fillId="0" borderId="31" xfId="0" applyNumberFormat="1" applyFont="1" applyFill="1" applyBorder="1" applyAlignment="1" applyProtection="1">
      <alignment horizontal="center" vertical="center" shrinkToFit="1"/>
    </xf>
    <xf numFmtId="0" fontId="5" fillId="0" borderId="43" xfId="0" applyNumberFormat="1" applyFont="1" applyFill="1" applyBorder="1" applyAlignment="1" applyProtection="1">
      <alignment horizontal="center" vertical="center" shrinkToFit="1"/>
    </xf>
    <xf numFmtId="0" fontId="5" fillId="0" borderId="33" xfId="0" applyNumberFormat="1" applyFont="1" applyFill="1" applyBorder="1" applyAlignment="1" applyProtection="1">
      <alignment horizontal="center" vertical="center" shrinkToFit="1"/>
    </xf>
    <xf numFmtId="0" fontId="5" fillId="0" borderId="44" xfId="0" applyNumberFormat="1" applyFont="1" applyFill="1" applyBorder="1" applyAlignment="1" applyProtection="1">
      <alignment horizontal="center" vertical="center" shrinkToFit="1"/>
    </xf>
  </cellXfs>
  <cellStyles count="1">
    <cellStyle name="標準" xfId="0" builtinId="0"/>
  </cellStyles>
  <dxfs count="65">
    <dxf>
      <font>
        <color rgb="FFFF0000"/>
      </font>
    </dxf>
    <dxf>
      <font>
        <color rgb="FFFF0000"/>
      </font>
    </dxf>
    <dxf>
      <font>
        <color rgb="FFFF0000"/>
      </font>
    </dxf>
    <dxf>
      <font>
        <color theme="0"/>
      </font>
    </dxf>
    <dxf>
      <font>
        <color rgb="FFFF0000"/>
      </font>
    </dxf>
    <dxf>
      <font>
        <color rgb="FFFF0000"/>
      </font>
    </dxf>
    <dxf>
      <font>
        <color theme="0"/>
      </font>
    </dxf>
    <dxf>
      <font>
        <color theme="0"/>
      </font>
    </dxf>
    <dxf>
      <font>
        <color rgb="FFFF0000"/>
      </font>
    </dxf>
    <dxf>
      <font>
        <color theme="0"/>
      </font>
    </dxf>
    <dxf>
      <font>
        <color rgb="FFFF0000"/>
      </font>
    </dxf>
    <dxf>
      <font>
        <color theme="0"/>
      </font>
    </dxf>
    <dxf>
      <font>
        <color rgb="FFFF000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theme="0"/>
      </font>
    </dxf>
    <dxf>
      <font>
        <color theme="0"/>
      </font>
    </dxf>
    <dxf>
      <font>
        <color rgb="FFFF0000"/>
      </font>
    </dxf>
    <dxf>
      <font>
        <color theme="0"/>
      </font>
    </dxf>
    <dxf>
      <font>
        <condense val="0"/>
        <extend val="0"/>
        <color indexed="9"/>
      </font>
    </dxf>
    <dxf>
      <font>
        <color rgb="FFFF0000"/>
      </font>
    </dxf>
    <dxf>
      <font>
        <color theme="0"/>
      </font>
    </dxf>
    <dxf>
      <font>
        <color rgb="FFFF0000"/>
      </font>
    </dxf>
    <dxf>
      <font>
        <condense val="0"/>
        <extend val="0"/>
        <color indexed="9"/>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lor rgb="FFFF0000"/>
      </font>
    </dxf>
    <dxf>
      <font>
        <color theme="0"/>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F204"/>
  <sheetViews>
    <sheetView tabSelected="1" zoomScale="80" zoomScaleNormal="80" zoomScaleSheetLayoutView="70" workbookViewId="0">
      <pane ySplit="9" topLeftCell="A19" activePane="bottomLeft" state="frozen"/>
      <selection pane="bottomLeft" activeCell="DD15" sqref="DD15"/>
    </sheetView>
  </sheetViews>
  <sheetFormatPr defaultColWidth="1.625" defaultRowHeight="8.25" customHeight="1"/>
  <cols>
    <col min="1" max="3" width="1.625" style="2"/>
    <col min="4" max="16" width="1.125" style="2" customWidth="1"/>
    <col min="17" max="22" width="1.625" style="2" customWidth="1"/>
    <col min="23" max="28" width="1.75" style="2" customWidth="1"/>
    <col min="29" max="39" width="1.625" style="2"/>
    <col min="40" max="40" width="1.625" style="2" customWidth="1"/>
    <col min="41" max="45" width="1.625" style="2"/>
    <col min="46" max="46" width="1.625" style="2" customWidth="1"/>
    <col min="47" max="57" width="1.625" style="2"/>
    <col min="58" max="58" width="1.625" style="2" customWidth="1"/>
    <col min="59" max="60" width="1.375" style="2" customWidth="1"/>
    <col min="61" max="63" width="1.625" style="2"/>
    <col min="64" max="64" width="1.625" style="2" customWidth="1"/>
    <col min="65" max="70" width="1.625" style="2"/>
    <col min="71" max="72" width="0" style="2" hidden="1" customWidth="1"/>
    <col min="73" max="73" width="4.5" style="2" hidden="1" customWidth="1"/>
    <col min="74" max="76" width="0" style="2" hidden="1" customWidth="1"/>
    <col min="77" max="84" width="1.625" style="2"/>
    <col min="85" max="85" width="2.375" style="2" bestFit="1" customWidth="1"/>
    <col min="86" max="97" width="1.625" style="2"/>
    <col min="98" max="98" width="8.25" style="2" customWidth="1"/>
    <col min="99" max="101" width="1.625" style="2"/>
    <col min="102" max="102" width="2.125" style="2" customWidth="1"/>
    <col min="103" max="16384" width="1.625" style="2"/>
  </cols>
  <sheetData>
    <row r="1" spans="1:99" ht="17.25" customHeight="1">
      <c r="A1" s="356" t="s">
        <v>69</v>
      </c>
      <c r="B1" s="356"/>
      <c r="C1" s="356"/>
      <c r="D1" s="356"/>
      <c r="E1" s="356"/>
      <c r="F1" s="356"/>
      <c r="G1" s="356"/>
      <c r="H1" s="356"/>
      <c r="I1" s="356"/>
      <c r="J1" s="356"/>
      <c r="K1" s="356"/>
      <c r="L1" s="356"/>
      <c r="M1" s="356"/>
      <c r="N1" s="356"/>
      <c r="O1" s="356"/>
      <c r="P1" s="356"/>
      <c r="Q1" s="356"/>
      <c r="R1" s="356"/>
      <c r="S1" s="356"/>
      <c r="T1" s="356"/>
      <c r="U1" s="356"/>
      <c r="V1" s="356"/>
      <c r="W1" s="356"/>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356" t="s">
        <v>0</v>
      </c>
      <c r="BO1" s="356"/>
      <c r="BP1" s="356"/>
      <c r="BQ1" s="356"/>
      <c r="BR1" s="356"/>
      <c r="BS1" s="1"/>
      <c r="BT1" s="1"/>
      <c r="BZ1" s="357"/>
      <c r="CA1" s="357"/>
      <c r="CB1" s="357"/>
      <c r="CC1" s="357"/>
      <c r="CD1" s="357"/>
      <c r="CE1" s="357"/>
      <c r="CF1" s="357"/>
      <c r="CG1" s="357"/>
      <c r="CH1" s="357"/>
      <c r="CI1" s="357"/>
      <c r="CJ1" s="357"/>
      <c r="CK1" s="357"/>
      <c r="CL1" s="357"/>
      <c r="CM1" s="357"/>
      <c r="CN1" s="357"/>
      <c r="CO1" s="357"/>
      <c r="CP1" s="1"/>
    </row>
    <row r="2" spans="1:99" ht="12" customHeight="1">
      <c r="A2" s="358" t="s">
        <v>1</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c r="CB2" s="358"/>
      <c r="CC2" s="358"/>
      <c r="CD2" s="358"/>
      <c r="CE2" s="358"/>
      <c r="CF2" s="358"/>
      <c r="CG2" s="358"/>
      <c r="CH2" s="358"/>
      <c r="CI2" s="358"/>
      <c r="CJ2" s="358"/>
      <c r="CK2" s="358"/>
      <c r="CL2" s="358"/>
      <c r="CM2" s="358"/>
      <c r="CN2" s="358"/>
      <c r="CO2" s="358"/>
      <c r="CP2" s="358"/>
    </row>
    <row r="3" spans="1:99" ht="8.25" customHeight="1">
      <c r="A3" s="358"/>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358"/>
      <c r="BX3" s="358"/>
      <c r="BY3" s="358"/>
      <c r="BZ3" s="358"/>
      <c r="CA3" s="358"/>
      <c r="CB3" s="358"/>
      <c r="CC3" s="358"/>
      <c r="CD3" s="358"/>
      <c r="CE3" s="358"/>
      <c r="CF3" s="358"/>
      <c r="CG3" s="358"/>
      <c r="CH3" s="358"/>
      <c r="CI3" s="358"/>
      <c r="CJ3" s="358"/>
      <c r="CK3" s="358"/>
      <c r="CL3" s="358"/>
      <c r="CM3" s="358"/>
      <c r="CN3" s="358"/>
      <c r="CO3" s="358"/>
      <c r="CP3" s="358"/>
      <c r="CT3" s="204" t="s">
        <v>15</v>
      </c>
    </row>
    <row r="4" spans="1:99" ht="8.25" customHeight="1"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4"/>
      <c r="BV4" s="4"/>
      <c r="BW4" s="4"/>
      <c r="BX4" s="4"/>
      <c r="BY4" s="4"/>
      <c r="BZ4" s="4"/>
      <c r="CA4" s="4"/>
      <c r="CB4" s="4"/>
      <c r="CC4" s="4"/>
      <c r="CD4" s="4"/>
      <c r="CE4" s="4"/>
      <c r="CF4" s="4"/>
      <c r="CG4" s="4"/>
      <c r="CH4" s="4"/>
      <c r="CI4" s="4"/>
      <c r="CJ4" s="4"/>
      <c r="CK4" s="4"/>
      <c r="CL4" s="4"/>
      <c r="CM4" s="4"/>
      <c r="CN4" s="4"/>
      <c r="CO4" s="4"/>
      <c r="CP4" s="4"/>
      <c r="CT4" s="142"/>
    </row>
    <row r="5" spans="1:99" ht="15.75" customHeight="1">
      <c r="A5" s="359" t="s">
        <v>2</v>
      </c>
      <c r="B5" s="360"/>
      <c r="C5" s="361"/>
      <c r="D5" s="368" t="s">
        <v>3</v>
      </c>
      <c r="E5" s="369"/>
      <c r="F5" s="369"/>
      <c r="G5" s="369"/>
      <c r="H5" s="369"/>
      <c r="I5" s="369"/>
      <c r="J5" s="369"/>
      <c r="K5" s="369"/>
      <c r="L5" s="369"/>
      <c r="M5" s="369"/>
      <c r="N5" s="369"/>
      <c r="O5" s="369"/>
      <c r="P5" s="369"/>
      <c r="Q5" s="374" t="s">
        <v>4</v>
      </c>
      <c r="R5" s="374"/>
      <c r="S5" s="374"/>
      <c r="T5" s="374"/>
      <c r="U5" s="374"/>
      <c r="V5" s="374"/>
      <c r="W5" s="374" t="s">
        <v>5</v>
      </c>
      <c r="X5" s="374"/>
      <c r="Y5" s="374"/>
      <c r="Z5" s="374"/>
      <c r="AA5" s="374"/>
      <c r="AB5" s="374"/>
      <c r="AC5" s="374" t="s">
        <v>6</v>
      </c>
      <c r="AD5" s="374"/>
      <c r="AE5" s="374"/>
      <c r="AF5" s="374"/>
      <c r="AG5" s="374"/>
      <c r="AH5" s="377"/>
      <c r="AI5" s="436" t="s">
        <v>44</v>
      </c>
      <c r="AJ5" s="437"/>
      <c r="AK5" s="437"/>
      <c r="AL5" s="437"/>
      <c r="AM5" s="437"/>
      <c r="AN5" s="437"/>
      <c r="AO5" s="437"/>
      <c r="AP5" s="437"/>
      <c r="AQ5" s="440" t="s">
        <v>45</v>
      </c>
      <c r="AR5" s="440">
        <f>SUM(AI10:AN48)</f>
        <v>0</v>
      </c>
      <c r="AS5" s="440"/>
      <c r="AT5" s="440"/>
      <c r="AU5" s="440"/>
      <c r="AV5" s="440" t="s">
        <v>46</v>
      </c>
      <c r="AW5" s="442" t="s">
        <v>47</v>
      </c>
      <c r="AX5" s="442"/>
      <c r="AY5" s="442"/>
      <c r="AZ5" s="443"/>
      <c r="BA5" s="220" t="s">
        <v>34</v>
      </c>
      <c r="BB5" s="221"/>
      <c r="BC5" s="221"/>
      <c r="BD5" s="221"/>
      <c r="BE5" s="221"/>
      <c r="BF5" s="221"/>
      <c r="BG5" s="221"/>
      <c r="BH5" s="221"/>
      <c r="BI5" s="221"/>
      <c r="BJ5" s="221"/>
      <c r="BK5" s="221"/>
      <c r="BL5" s="221"/>
      <c r="BM5" s="221"/>
      <c r="BN5" s="221"/>
      <c r="BO5" s="221"/>
      <c r="BP5" s="221"/>
      <c r="BQ5" s="221"/>
      <c r="BR5" s="221"/>
      <c r="BS5" s="221"/>
      <c r="BT5" s="221"/>
      <c r="BU5" s="221"/>
      <c r="BV5" s="221"/>
      <c r="BW5" s="221"/>
      <c r="BX5" s="221"/>
      <c r="BY5" s="221"/>
      <c r="BZ5" s="221"/>
      <c r="CA5" s="221"/>
      <c r="CB5" s="221"/>
      <c r="CC5" s="221"/>
      <c r="CD5" s="221"/>
      <c r="CE5" s="221"/>
      <c r="CF5" s="221"/>
      <c r="CG5" s="221"/>
      <c r="CH5" s="221"/>
      <c r="CI5" s="221"/>
      <c r="CJ5" s="221"/>
      <c r="CK5" s="221"/>
      <c r="CL5" s="221"/>
      <c r="CM5" s="221"/>
      <c r="CN5" s="221"/>
      <c r="CO5" s="221"/>
      <c r="CP5" s="222"/>
      <c r="CT5" s="205"/>
    </row>
    <row r="6" spans="1:99" ht="15.75" customHeight="1">
      <c r="A6" s="362"/>
      <c r="B6" s="363"/>
      <c r="C6" s="364"/>
      <c r="D6" s="370"/>
      <c r="E6" s="371"/>
      <c r="F6" s="371"/>
      <c r="G6" s="371"/>
      <c r="H6" s="371"/>
      <c r="I6" s="371"/>
      <c r="J6" s="371"/>
      <c r="K6" s="371"/>
      <c r="L6" s="371"/>
      <c r="M6" s="371"/>
      <c r="N6" s="371"/>
      <c r="O6" s="371"/>
      <c r="P6" s="371"/>
      <c r="Q6" s="375"/>
      <c r="R6" s="375"/>
      <c r="S6" s="375"/>
      <c r="T6" s="375"/>
      <c r="U6" s="375"/>
      <c r="V6" s="375"/>
      <c r="W6" s="375"/>
      <c r="X6" s="375"/>
      <c r="Y6" s="375"/>
      <c r="Z6" s="375"/>
      <c r="AA6" s="375"/>
      <c r="AB6" s="375"/>
      <c r="AC6" s="375"/>
      <c r="AD6" s="375"/>
      <c r="AE6" s="375"/>
      <c r="AF6" s="375"/>
      <c r="AG6" s="375"/>
      <c r="AH6" s="378"/>
      <c r="AI6" s="438"/>
      <c r="AJ6" s="439"/>
      <c r="AK6" s="439"/>
      <c r="AL6" s="439"/>
      <c r="AM6" s="439"/>
      <c r="AN6" s="439"/>
      <c r="AO6" s="439"/>
      <c r="AP6" s="439"/>
      <c r="AQ6" s="441"/>
      <c r="AR6" s="441"/>
      <c r="AS6" s="441"/>
      <c r="AT6" s="441"/>
      <c r="AU6" s="441"/>
      <c r="AV6" s="441"/>
      <c r="AW6" s="444"/>
      <c r="AX6" s="444"/>
      <c r="AY6" s="444"/>
      <c r="AZ6" s="445"/>
      <c r="BA6" s="400" t="s">
        <v>49</v>
      </c>
      <c r="BB6" s="395"/>
      <c r="BC6" s="395"/>
      <c r="BD6" s="395"/>
      <c r="BE6" s="395"/>
      <c r="BF6" s="395"/>
      <c r="BG6" s="395"/>
      <c r="BH6" s="395"/>
      <c r="BI6" s="19" t="s">
        <v>48</v>
      </c>
      <c r="BJ6" s="398">
        <f>SUM(BA10:BF48)</f>
        <v>0</v>
      </c>
      <c r="BK6" s="398"/>
      <c r="BL6" s="398"/>
      <c r="BM6" s="398"/>
      <c r="BN6" s="20" t="s">
        <v>46</v>
      </c>
      <c r="BO6" s="396" t="s">
        <v>47</v>
      </c>
      <c r="BP6" s="396"/>
      <c r="BQ6" s="396"/>
      <c r="BR6" s="397"/>
      <c r="BS6" s="24"/>
      <c r="BT6" s="19"/>
      <c r="BU6" s="19"/>
      <c r="BV6" s="19"/>
      <c r="BW6" s="19"/>
      <c r="BX6" s="21"/>
      <c r="BY6" s="394" t="s">
        <v>33</v>
      </c>
      <c r="BZ6" s="395"/>
      <c r="CA6" s="395"/>
      <c r="CB6" s="395"/>
      <c r="CC6" s="395"/>
      <c r="CD6" s="395"/>
      <c r="CE6" s="395"/>
      <c r="CF6" s="395"/>
      <c r="CG6" s="19" t="s">
        <v>48</v>
      </c>
      <c r="CH6" s="398">
        <f>SUM(BY10:CD48)</f>
        <v>0</v>
      </c>
      <c r="CI6" s="398"/>
      <c r="CJ6" s="398"/>
      <c r="CK6" s="398"/>
      <c r="CL6" s="20" t="s">
        <v>46</v>
      </c>
      <c r="CM6" s="396" t="s">
        <v>47</v>
      </c>
      <c r="CN6" s="396"/>
      <c r="CO6" s="396"/>
      <c r="CP6" s="399"/>
      <c r="CQ6" s="5"/>
      <c r="CT6" s="206"/>
    </row>
    <row r="7" spans="1:99" ht="8.25" customHeight="1">
      <c r="A7" s="362"/>
      <c r="B7" s="363"/>
      <c r="C7" s="364"/>
      <c r="D7" s="370"/>
      <c r="E7" s="371"/>
      <c r="F7" s="371"/>
      <c r="G7" s="371"/>
      <c r="H7" s="371"/>
      <c r="I7" s="371"/>
      <c r="J7" s="371"/>
      <c r="K7" s="371"/>
      <c r="L7" s="371"/>
      <c r="M7" s="371"/>
      <c r="N7" s="371"/>
      <c r="O7" s="371"/>
      <c r="P7" s="371"/>
      <c r="Q7" s="375"/>
      <c r="R7" s="375"/>
      <c r="S7" s="375"/>
      <c r="T7" s="375"/>
      <c r="U7" s="375"/>
      <c r="V7" s="375"/>
      <c r="W7" s="375"/>
      <c r="X7" s="375"/>
      <c r="Y7" s="375"/>
      <c r="Z7" s="375"/>
      <c r="AA7" s="375"/>
      <c r="AB7" s="375"/>
      <c r="AC7" s="375"/>
      <c r="AD7" s="375"/>
      <c r="AE7" s="375"/>
      <c r="AF7" s="375"/>
      <c r="AG7" s="375"/>
      <c r="AH7" s="378"/>
      <c r="AI7" s="380" t="s">
        <v>7</v>
      </c>
      <c r="AJ7" s="214"/>
      <c r="AK7" s="214"/>
      <c r="AL7" s="214"/>
      <c r="AM7" s="214"/>
      <c r="AN7" s="214"/>
      <c r="AO7" s="383" t="s">
        <v>8</v>
      </c>
      <c r="AP7" s="384"/>
      <c r="AQ7" s="384"/>
      <c r="AR7" s="384"/>
      <c r="AS7" s="384"/>
      <c r="AT7" s="385"/>
      <c r="AU7" s="213" t="s">
        <v>9</v>
      </c>
      <c r="AV7" s="214"/>
      <c r="AW7" s="214"/>
      <c r="AX7" s="214"/>
      <c r="AY7" s="214"/>
      <c r="AZ7" s="215"/>
      <c r="BA7" s="380" t="s">
        <v>7</v>
      </c>
      <c r="BB7" s="214"/>
      <c r="BC7" s="214"/>
      <c r="BD7" s="214"/>
      <c r="BE7" s="214"/>
      <c r="BF7" s="214"/>
      <c r="BG7" s="383" t="s">
        <v>8</v>
      </c>
      <c r="BH7" s="384"/>
      <c r="BI7" s="384"/>
      <c r="BJ7" s="384"/>
      <c r="BK7" s="384"/>
      <c r="BL7" s="385"/>
      <c r="BM7" s="213" t="s">
        <v>9</v>
      </c>
      <c r="BN7" s="214"/>
      <c r="BO7" s="214"/>
      <c r="BP7" s="214"/>
      <c r="BQ7" s="214"/>
      <c r="BR7" s="391"/>
      <c r="BS7" s="14"/>
      <c r="BT7" s="15"/>
      <c r="BU7" s="15"/>
      <c r="BV7" s="15"/>
      <c r="BW7" s="15"/>
      <c r="BX7" s="22"/>
      <c r="BY7" s="401" t="s">
        <v>7</v>
      </c>
      <c r="BZ7" s="402"/>
      <c r="CA7" s="402"/>
      <c r="CB7" s="402"/>
      <c r="CC7" s="402"/>
      <c r="CD7" s="403"/>
      <c r="CE7" s="383" t="s">
        <v>8</v>
      </c>
      <c r="CF7" s="384"/>
      <c r="CG7" s="384"/>
      <c r="CH7" s="384"/>
      <c r="CI7" s="384"/>
      <c r="CJ7" s="385"/>
      <c r="CK7" s="213" t="s">
        <v>9</v>
      </c>
      <c r="CL7" s="214"/>
      <c r="CM7" s="214"/>
      <c r="CN7" s="214"/>
      <c r="CO7" s="214"/>
      <c r="CP7" s="215"/>
      <c r="CT7" s="206"/>
    </row>
    <row r="8" spans="1:99" ht="8.25" customHeight="1" thickBot="1">
      <c r="A8" s="362"/>
      <c r="B8" s="363"/>
      <c r="C8" s="364"/>
      <c r="D8" s="370"/>
      <c r="E8" s="371"/>
      <c r="F8" s="371"/>
      <c r="G8" s="371"/>
      <c r="H8" s="371"/>
      <c r="I8" s="371"/>
      <c r="J8" s="371"/>
      <c r="K8" s="371"/>
      <c r="L8" s="371"/>
      <c r="M8" s="371"/>
      <c r="N8" s="371"/>
      <c r="O8" s="371"/>
      <c r="P8" s="371"/>
      <c r="Q8" s="375"/>
      <c r="R8" s="375"/>
      <c r="S8" s="375"/>
      <c r="T8" s="375"/>
      <c r="U8" s="375"/>
      <c r="V8" s="375"/>
      <c r="W8" s="375"/>
      <c r="X8" s="375"/>
      <c r="Y8" s="375"/>
      <c r="Z8" s="375"/>
      <c r="AA8" s="375"/>
      <c r="AB8" s="375"/>
      <c r="AC8" s="375"/>
      <c r="AD8" s="375"/>
      <c r="AE8" s="375"/>
      <c r="AF8" s="375"/>
      <c r="AG8" s="375"/>
      <c r="AH8" s="378"/>
      <c r="AI8" s="381"/>
      <c r="AJ8" s="216"/>
      <c r="AK8" s="216"/>
      <c r="AL8" s="216"/>
      <c r="AM8" s="216"/>
      <c r="AN8" s="216"/>
      <c r="AO8" s="386"/>
      <c r="AP8" s="386"/>
      <c r="AQ8" s="386"/>
      <c r="AR8" s="386"/>
      <c r="AS8" s="386"/>
      <c r="AT8" s="387"/>
      <c r="AU8" s="216"/>
      <c r="AV8" s="216"/>
      <c r="AW8" s="216"/>
      <c r="AX8" s="216"/>
      <c r="AY8" s="216"/>
      <c r="AZ8" s="217"/>
      <c r="BA8" s="381"/>
      <c r="BB8" s="216"/>
      <c r="BC8" s="216"/>
      <c r="BD8" s="216"/>
      <c r="BE8" s="216"/>
      <c r="BF8" s="216"/>
      <c r="BG8" s="386"/>
      <c r="BH8" s="386"/>
      <c r="BI8" s="386"/>
      <c r="BJ8" s="386"/>
      <c r="BK8" s="386"/>
      <c r="BL8" s="387"/>
      <c r="BM8" s="216"/>
      <c r="BN8" s="216"/>
      <c r="BO8" s="216"/>
      <c r="BP8" s="216"/>
      <c r="BQ8" s="216"/>
      <c r="BR8" s="392"/>
      <c r="BS8" s="16"/>
      <c r="BT8" s="17"/>
      <c r="BU8" s="17"/>
      <c r="BV8" s="17"/>
      <c r="BW8" s="17"/>
      <c r="BX8" s="23"/>
      <c r="BY8" s="404"/>
      <c r="BZ8" s="405"/>
      <c r="CA8" s="405"/>
      <c r="CB8" s="405"/>
      <c r="CC8" s="405"/>
      <c r="CD8" s="406"/>
      <c r="CE8" s="386"/>
      <c r="CF8" s="386"/>
      <c r="CG8" s="386"/>
      <c r="CH8" s="386"/>
      <c r="CI8" s="386"/>
      <c r="CJ8" s="387"/>
      <c r="CK8" s="216"/>
      <c r="CL8" s="216"/>
      <c r="CM8" s="216"/>
      <c r="CN8" s="216"/>
      <c r="CO8" s="216"/>
      <c r="CP8" s="217"/>
      <c r="CT8" s="207"/>
    </row>
    <row r="9" spans="1:99" ht="8.25" customHeight="1">
      <c r="A9" s="365"/>
      <c r="B9" s="366"/>
      <c r="C9" s="367"/>
      <c r="D9" s="372"/>
      <c r="E9" s="373"/>
      <c r="F9" s="373"/>
      <c r="G9" s="373"/>
      <c r="H9" s="373"/>
      <c r="I9" s="373"/>
      <c r="J9" s="373"/>
      <c r="K9" s="373"/>
      <c r="L9" s="373"/>
      <c r="M9" s="373"/>
      <c r="N9" s="373"/>
      <c r="O9" s="373"/>
      <c r="P9" s="373"/>
      <c r="Q9" s="376"/>
      <c r="R9" s="376"/>
      <c r="S9" s="376"/>
      <c r="T9" s="376"/>
      <c r="U9" s="376"/>
      <c r="V9" s="376"/>
      <c r="W9" s="376"/>
      <c r="X9" s="376"/>
      <c r="Y9" s="376"/>
      <c r="Z9" s="376"/>
      <c r="AA9" s="376"/>
      <c r="AB9" s="376"/>
      <c r="AC9" s="376"/>
      <c r="AD9" s="376"/>
      <c r="AE9" s="376"/>
      <c r="AF9" s="376"/>
      <c r="AG9" s="376"/>
      <c r="AH9" s="379"/>
      <c r="AI9" s="382"/>
      <c r="AJ9" s="325"/>
      <c r="AK9" s="325"/>
      <c r="AL9" s="325"/>
      <c r="AM9" s="325"/>
      <c r="AN9" s="325"/>
      <c r="AO9" s="388"/>
      <c r="AP9" s="388"/>
      <c r="AQ9" s="388"/>
      <c r="AR9" s="388"/>
      <c r="AS9" s="388"/>
      <c r="AT9" s="389"/>
      <c r="AU9" s="218"/>
      <c r="AV9" s="218"/>
      <c r="AW9" s="218"/>
      <c r="AX9" s="218"/>
      <c r="AY9" s="218"/>
      <c r="AZ9" s="219"/>
      <c r="BA9" s="390"/>
      <c r="BB9" s="218"/>
      <c r="BC9" s="218"/>
      <c r="BD9" s="218"/>
      <c r="BE9" s="218"/>
      <c r="BF9" s="218"/>
      <c r="BG9" s="388"/>
      <c r="BH9" s="388"/>
      <c r="BI9" s="388"/>
      <c r="BJ9" s="388"/>
      <c r="BK9" s="388"/>
      <c r="BL9" s="389"/>
      <c r="BM9" s="218"/>
      <c r="BN9" s="218"/>
      <c r="BO9" s="218"/>
      <c r="BP9" s="218"/>
      <c r="BQ9" s="218"/>
      <c r="BR9" s="393"/>
      <c r="BS9" s="16"/>
      <c r="BT9" s="17"/>
      <c r="BU9" s="17"/>
      <c r="BV9" s="17"/>
      <c r="BW9" s="17"/>
      <c r="BX9" s="23"/>
      <c r="BY9" s="407"/>
      <c r="BZ9" s="408"/>
      <c r="CA9" s="408"/>
      <c r="CB9" s="408"/>
      <c r="CC9" s="408"/>
      <c r="CD9" s="409"/>
      <c r="CE9" s="388"/>
      <c r="CF9" s="388"/>
      <c r="CG9" s="388"/>
      <c r="CH9" s="388"/>
      <c r="CI9" s="388"/>
      <c r="CJ9" s="389"/>
      <c r="CK9" s="218"/>
      <c r="CL9" s="218"/>
      <c r="CM9" s="218"/>
      <c r="CN9" s="218"/>
      <c r="CO9" s="218"/>
      <c r="CP9" s="219"/>
    </row>
    <row r="10" spans="1:99" ht="8.25" customHeight="1">
      <c r="A10" s="291"/>
      <c r="B10" s="292"/>
      <c r="C10" s="293"/>
      <c r="D10" s="323" t="s">
        <v>10</v>
      </c>
      <c r="E10" s="214"/>
      <c r="F10" s="214"/>
      <c r="G10" s="214"/>
      <c r="H10" s="214"/>
      <c r="I10" s="214"/>
      <c r="J10" s="214"/>
      <c r="K10" s="214"/>
      <c r="L10" s="214"/>
      <c r="M10" s="214"/>
      <c r="N10" s="214"/>
      <c r="O10" s="214"/>
      <c r="P10" s="214"/>
      <c r="Q10" s="326"/>
      <c r="R10" s="326"/>
      <c r="S10" s="326"/>
      <c r="T10" s="326"/>
      <c r="U10" s="326"/>
      <c r="V10" s="326"/>
      <c r="W10" s="341"/>
      <c r="X10" s="342"/>
      <c r="Y10" s="342"/>
      <c r="Z10" s="342"/>
      <c r="AA10" s="342"/>
      <c r="AB10" s="343"/>
      <c r="AC10" s="271">
        <v>35.6</v>
      </c>
      <c r="AD10" s="272"/>
      <c r="AE10" s="272"/>
      <c r="AF10" s="272"/>
      <c r="AG10" s="272"/>
      <c r="AH10" s="273"/>
      <c r="AI10" s="234"/>
      <c r="AJ10" s="350"/>
      <c r="AK10" s="350"/>
      <c r="AL10" s="350"/>
      <c r="AM10" s="350"/>
      <c r="AN10" s="350"/>
      <c r="AO10" s="242">
        <f>IF(ISERROR(ROUNDDOWN(AC10/AI10,2)),0,ROUNDDOWN(AC10/AI10,2))</f>
        <v>0</v>
      </c>
      <c r="AP10" s="242"/>
      <c r="AQ10" s="242"/>
      <c r="AR10" s="242"/>
      <c r="AS10" s="242"/>
      <c r="AT10" s="243"/>
      <c r="AU10" s="242" t="str">
        <f>IF(AO10=0,"",(IF(AO10&gt;=IF(W10&gt;=2,1.98,3.3),"OK","NG")))</f>
        <v/>
      </c>
      <c r="AV10" s="242"/>
      <c r="AW10" s="242"/>
      <c r="AX10" s="242"/>
      <c r="AY10" s="242"/>
      <c r="AZ10" s="446"/>
      <c r="BA10" s="447"/>
      <c r="BB10" s="448"/>
      <c r="BC10" s="448"/>
      <c r="BD10" s="448"/>
      <c r="BE10" s="448"/>
      <c r="BF10" s="448"/>
      <c r="BG10" s="242">
        <f>IF(ISERROR(ROUNDDOWN(AC10/BA10,2)),0,ROUNDDOWN(AC10/BA10,2))</f>
        <v>0</v>
      </c>
      <c r="BH10" s="242"/>
      <c r="BI10" s="242"/>
      <c r="BJ10" s="242"/>
      <c r="BK10" s="242"/>
      <c r="BL10" s="243"/>
      <c r="BM10" s="242" t="str">
        <f>IF(BG10=0,"",(IF(BG10&gt;=IF(W10&gt;=2,1.98,3.3),"OK","NG")))</f>
        <v/>
      </c>
      <c r="BN10" s="242"/>
      <c r="BO10" s="242"/>
      <c r="BP10" s="242"/>
      <c r="BQ10" s="242"/>
      <c r="BR10" s="415"/>
      <c r="BS10" s="16"/>
      <c r="BT10" s="17"/>
      <c r="BU10" s="17"/>
      <c r="BV10" s="17"/>
      <c r="BW10" s="17"/>
      <c r="BX10" s="23"/>
      <c r="BY10" s="416"/>
      <c r="BZ10" s="416"/>
      <c r="CA10" s="416"/>
      <c r="CB10" s="416"/>
      <c r="CC10" s="416"/>
      <c r="CD10" s="417"/>
      <c r="CE10" s="242">
        <f>IF(ISERROR(ROUNDDOWN(AC10/BY10,2)),0,(ROUNDDOWN(AC10/BY10,2)))</f>
        <v>0</v>
      </c>
      <c r="CF10" s="242"/>
      <c r="CG10" s="242"/>
      <c r="CH10" s="242"/>
      <c r="CI10" s="242"/>
      <c r="CJ10" s="243"/>
      <c r="CK10" s="224" t="str">
        <f>IF(CE10=0,"",(IF(CE10&gt;=IF(W10&gt;=2,1.98,3.3),"OK","NG")))</f>
        <v/>
      </c>
      <c r="CL10" s="224"/>
      <c r="CM10" s="224"/>
      <c r="CN10" s="224"/>
      <c r="CO10" s="224"/>
      <c r="CP10" s="225"/>
    </row>
    <row r="11" spans="1:99" ht="8.25" customHeight="1">
      <c r="A11" s="291"/>
      <c r="B11" s="292"/>
      <c r="C11" s="293"/>
      <c r="D11" s="299"/>
      <c r="E11" s="216"/>
      <c r="F11" s="216"/>
      <c r="G11" s="216"/>
      <c r="H11" s="216"/>
      <c r="I11" s="216"/>
      <c r="J11" s="216"/>
      <c r="K11" s="216"/>
      <c r="L11" s="216"/>
      <c r="M11" s="216"/>
      <c r="N11" s="216"/>
      <c r="O11" s="216"/>
      <c r="P11" s="216"/>
      <c r="Q11" s="256"/>
      <c r="R11" s="256"/>
      <c r="S11" s="256"/>
      <c r="T11" s="256"/>
      <c r="U11" s="256"/>
      <c r="V11" s="256"/>
      <c r="W11" s="344"/>
      <c r="X11" s="345"/>
      <c r="Y11" s="345"/>
      <c r="Z11" s="345"/>
      <c r="AA11" s="345"/>
      <c r="AB11" s="346"/>
      <c r="AC11" s="274"/>
      <c r="AD11" s="275"/>
      <c r="AE11" s="275"/>
      <c r="AF11" s="275"/>
      <c r="AG11" s="275"/>
      <c r="AH11" s="276"/>
      <c r="AI11" s="351"/>
      <c r="AJ11" s="172"/>
      <c r="AK11" s="172"/>
      <c r="AL11" s="172"/>
      <c r="AM11" s="172"/>
      <c r="AN11" s="172"/>
      <c r="AO11" s="169"/>
      <c r="AP11" s="169"/>
      <c r="AQ11" s="169"/>
      <c r="AR11" s="169"/>
      <c r="AS11" s="169"/>
      <c r="AT11" s="235"/>
      <c r="AU11" s="169"/>
      <c r="AV11" s="169"/>
      <c r="AW11" s="169"/>
      <c r="AX11" s="169"/>
      <c r="AY11" s="169"/>
      <c r="AZ11" s="170"/>
      <c r="BA11" s="171"/>
      <c r="BB11" s="172"/>
      <c r="BC11" s="172"/>
      <c r="BD11" s="172"/>
      <c r="BE11" s="172"/>
      <c r="BF11" s="172"/>
      <c r="BG11" s="169"/>
      <c r="BH11" s="169"/>
      <c r="BI11" s="169"/>
      <c r="BJ11" s="169"/>
      <c r="BK11" s="169"/>
      <c r="BL11" s="235"/>
      <c r="BM11" s="169"/>
      <c r="BN11" s="169"/>
      <c r="BO11" s="169"/>
      <c r="BP11" s="169"/>
      <c r="BQ11" s="169"/>
      <c r="BR11" s="175"/>
      <c r="BS11" s="16"/>
      <c r="BT11" s="17"/>
      <c r="BU11" s="17"/>
      <c r="BV11" s="17"/>
      <c r="BW11" s="17"/>
      <c r="BX11" s="23"/>
      <c r="BY11" s="231"/>
      <c r="BZ11" s="231"/>
      <c r="CA11" s="231"/>
      <c r="CB11" s="231"/>
      <c r="CC11" s="231"/>
      <c r="CD11" s="232"/>
      <c r="CE11" s="169"/>
      <c r="CF11" s="169"/>
      <c r="CG11" s="169"/>
      <c r="CH11" s="169"/>
      <c r="CI11" s="169"/>
      <c r="CJ11" s="235"/>
      <c r="CK11" s="211"/>
      <c r="CL11" s="211"/>
      <c r="CM11" s="211"/>
      <c r="CN11" s="211"/>
      <c r="CO11" s="211"/>
      <c r="CP11" s="212"/>
    </row>
    <row r="12" spans="1:99" ht="8.25" customHeight="1">
      <c r="A12" s="291"/>
      <c r="B12" s="292"/>
      <c r="C12" s="293"/>
      <c r="D12" s="299"/>
      <c r="E12" s="216"/>
      <c r="F12" s="216"/>
      <c r="G12" s="216"/>
      <c r="H12" s="216"/>
      <c r="I12" s="216"/>
      <c r="J12" s="216"/>
      <c r="K12" s="216"/>
      <c r="L12" s="216"/>
      <c r="M12" s="216"/>
      <c r="N12" s="216"/>
      <c r="O12" s="216"/>
      <c r="P12" s="216"/>
      <c r="Q12" s="256"/>
      <c r="R12" s="256"/>
      <c r="S12" s="256"/>
      <c r="T12" s="256"/>
      <c r="U12" s="256"/>
      <c r="V12" s="256"/>
      <c r="W12" s="347"/>
      <c r="X12" s="348"/>
      <c r="Y12" s="348"/>
      <c r="Z12" s="348"/>
      <c r="AA12" s="348"/>
      <c r="AB12" s="349"/>
      <c r="AC12" s="277"/>
      <c r="AD12" s="278"/>
      <c r="AE12" s="278"/>
      <c r="AF12" s="278"/>
      <c r="AG12" s="278"/>
      <c r="AH12" s="279"/>
      <c r="AI12" s="351"/>
      <c r="AJ12" s="172"/>
      <c r="AK12" s="172"/>
      <c r="AL12" s="172"/>
      <c r="AM12" s="172"/>
      <c r="AN12" s="172"/>
      <c r="AO12" s="236"/>
      <c r="AP12" s="236"/>
      <c r="AQ12" s="236"/>
      <c r="AR12" s="236"/>
      <c r="AS12" s="236"/>
      <c r="AT12" s="152"/>
      <c r="AU12" s="169"/>
      <c r="AV12" s="169"/>
      <c r="AW12" s="169"/>
      <c r="AX12" s="169"/>
      <c r="AY12" s="169"/>
      <c r="AZ12" s="170"/>
      <c r="BA12" s="171"/>
      <c r="BB12" s="172"/>
      <c r="BC12" s="172"/>
      <c r="BD12" s="172"/>
      <c r="BE12" s="172"/>
      <c r="BF12" s="172"/>
      <c r="BG12" s="236"/>
      <c r="BH12" s="236"/>
      <c r="BI12" s="236"/>
      <c r="BJ12" s="236"/>
      <c r="BK12" s="236"/>
      <c r="BL12" s="152"/>
      <c r="BM12" s="169"/>
      <c r="BN12" s="169"/>
      <c r="BO12" s="169"/>
      <c r="BP12" s="169"/>
      <c r="BQ12" s="169"/>
      <c r="BR12" s="175"/>
      <c r="BS12" s="16"/>
      <c r="BT12" s="17"/>
      <c r="BU12" s="17"/>
      <c r="BV12" s="17"/>
      <c r="BW12" s="17"/>
      <c r="BX12" s="23"/>
      <c r="BY12" s="233"/>
      <c r="BZ12" s="233"/>
      <c r="CA12" s="233"/>
      <c r="CB12" s="233"/>
      <c r="CC12" s="233"/>
      <c r="CD12" s="234"/>
      <c r="CE12" s="236"/>
      <c r="CF12" s="236"/>
      <c r="CG12" s="236"/>
      <c r="CH12" s="236"/>
      <c r="CI12" s="236"/>
      <c r="CJ12" s="152"/>
      <c r="CK12" s="211"/>
      <c r="CL12" s="211"/>
      <c r="CM12" s="211"/>
      <c r="CN12" s="211"/>
      <c r="CO12" s="211"/>
      <c r="CP12" s="212"/>
    </row>
    <row r="13" spans="1:99" ht="8.25" customHeight="1">
      <c r="A13" s="291"/>
      <c r="B13" s="292"/>
      <c r="C13" s="293"/>
      <c r="D13" s="299" t="s">
        <v>10</v>
      </c>
      <c r="E13" s="216"/>
      <c r="F13" s="216"/>
      <c r="G13" s="216"/>
      <c r="H13" s="216"/>
      <c r="I13" s="216"/>
      <c r="J13" s="216"/>
      <c r="K13" s="216"/>
      <c r="L13" s="216"/>
      <c r="M13" s="216"/>
      <c r="N13" s="216"/>
      <c r="O13" s="216"/>
      <c r="P13" s="216"/>
      <c r="Q13" s="256"/>
      <c r="R13" s="256"/>
      <c r="S13" s="256"/>
      <c r="T13" s="256"/>
      <c r="U13" s="256"/>
      <c r="V13" s="256"/>
      <c r="W13" s="341"/>
      <c r="X13" s="342"/>
      <c r="Y13" s="342"/>
      <c r="Z13" s="342"/>
      <c r="AA13" s="342"/>
      <c r="AB13" s="343"/>
      <c r="AC13" s="271">
        <v>65.599999999999994</v>
      </c>
      <c r="AD13" s="272"/>
      <c r="AE13" s="272"/>
      <c r="AF13" s="272" t="s">
        <v>41</v>
      </c>
      <c r="AG13" s="272"/>
      <c r="AH13" s="273"/>
      <c r="AI13" s="234"/>
      <c r="AJ13" s="350"/>
      <c r="AK13" s="350"/>
      <c r="AL13" s="350"/>
      <c r="AM13" s="350"/>
      <c r="AN13" s="350"/>
      <c r="AO13" s="169">
        <f>IF(ISERROR(ROUNDDOWN(AC13/AI13,2)),0,ROUNDDOWN(AC13/AI13,2))</f>
        <v>0</v>
      </c>
      <c r="AP13" s="169"/>
      <c r="AQ13" s="169"/>
      <c r="AR13" s="169"/>
      <c r="AS13" s="169"/>
      <c r="AT13" s="169"/>
      <c r="AU13" s="169" t="str">
        <f>IF(AO13=0,"",(IF(AO13&gt;=IF(W13&gt;=2,1.98,3.3),"OK","NG")))</f>
        <v/>
      </c>
      <c r="AV13" s="169"/>
      <c r="AW13" s="169"/>
      <c r="AX13" s="169"/>
      <c r="AY13" s="169"/>
      <c r="AZ13" s="170"/>
      <c r="BA13" s="171"/>
      <c r="BB13" s="172"/>
      <c r="BC13" s="172"/>
      <c r="BD13" s="172"/>
      <c r="BE13" s="172"/>
      <c r="BF13" s="172"/>
      <c r="BG13" s="152">
        <f>IF(ISERROR(ROUNDDOWN(AC13/BA13,2)),0,ROUNDDOWN(AC13/BA13,2))</f>
        <v>0</v>
      </c>
      <c r="BH13" s="153"/>
      <c r="BI13" s="153"/>
      <c r="BJ13" s="153"/>
      <c r="BK13" s="153"/>
      <c r="BL13" s="226"/>
      <c r="BM13" s="169" t="str">
        <f>IF(BG13=0,"",(IF(BG13&gt;=IF(W13&gt;=2,1.98,3.3),"OK","NG")))</f>
        <v/>
      </c>
      <c r="BN13" s="169"/>
      <c r="BO13" s="169"/>
      <c r="BP13" s="169"/>
      <c r="BQ13" s="169"/>
      <c r="BR13" s="175"/>
      <c r="BS13" s="16"/>
      <c r="BT13" s="17"/>
      <c r="BU13" s="17"/>
      <c r="BV13" s="17"/>
      <c r="BW13" s="17"/>
      <c r="BX13" s="23"/>
      <c r="BY13" s="229"/>
      <c r="BZ13" s="229"/>
      <c r="CA13" s="229"/>
      <c r="CB13" s="229"/>
      <c r="CC13" s="229"/>
      <c r="CD13" s="230"/>
      <c r="CE13" s="169">
        <f>IF(ISERROR(ROUNDDOWN(AC13/BY13,2)),0,(ROUNDDOWN(AC13/BY13,2)))</f>
        <v>0</v>
      </c>
      <c r="CF13" s="169"/>
      <c r="CG13" s="169"/>
      <c r="CH13" s="169"/>
      <c r="CI13" s="169"/>
      <c r="CJ13" s="235"/>
      <c r="CK13" s="211" t="str">
        <f>IF(CE13=0,"",(IF(CE13&gt;=IF(W13&gt;=2,1.98,3.3),"OK","NG")))</f>
        <v/>
      </c>
      <c r="CL13" s="211"/>
      <c r="CM13" s="211"/>
      <c r="CN13" s="211"/>
      <c r="CO13" s="211"/>
      <c r="CP13" s="212"/>
    </row>
    <row r="14" spans="1:99" ht="8.25" customHeight="1">
      <c r="A14" s="291"/>
      <c r="B14" s="292"/>
      <c r="C14" s="293"/>
      <c r="D14" s="299"/>
      <c r="E14" s="216"/>
      <c r="F14" s="216"/>
      <c r="G14" s="216"/>
      <c r="H14" s="216"/>
      <c r="I14" s="216"/>
      <c r="J14" s="216"/>
      <c r="K14" s="216"/>
      <c r="L14" s="216"/>
      <c r="M14" s="216"/>
      <c r="N14" s="216"/>
      <c r="O14" s="216"/>
      <c r="P14" s="216"/>
      <c r="Q14" s="256"/>
      <c r="R14" s="256"/>
      <c r="S14" s="256"/>
      <c r="T14" s="256"/>
      <c r="U14" s="256"/>
      <c r="V14" s="256"/>
      <c r="W14" s="344"/>
      <c r="X14" s="345"/>
      <c r="Y14" s="345"/>
      <c r="Z14" s="345"/>
      <c r="AA14" s="345"/>
      <c r="AB14" s="346"/>
      <c r="AC14" s="274"/>
      <c r="AD14" s="275"/>
      <c r="AE14" s="275"/>
      <c r="AF14" s="275"/>
      <c r="AG14" s="275"/>
      <c r="AH14" s="276"/>
      <c r="AI14" s="351"/>
      <c r="AJ14" s="172"/>
      <c r="AK14" s="172"/>
      <c r="AL14" s="172"/>
      <c r="AM14" s="172"/>
      <c r="AN14" s="172"/>
      <c r="AO14" s="169"/>
      <c r="AP14" s="169"/>
      <c r="AQ14" s="169"/>
      <c r="AR14" s="169"/>
      <c r="AS14" s="169"/>
      <c r="AT14" s="169"/>
      <c r="AU14" s="169"/>
      <c r="AV14" s="169"/>
      <c r="AW14" s="169"/>
      <c r="AX14" s="169"/>
      <c r="AY14" s="169"/>
      <c r="AZ14" s="170"/>
      <c r="BA14" s="171"/>
      <c r="BB14" s="172"/>
      <c r="BC14" s="172"/>
      <c r="BD14" s="172"/>
      <c r="BE14" s="172"/>
      <c r="BF14" s="172"/>
      <c r="BG14" s="155"/>
      <c r="BH14" s="156"/>
      <c r="BI14" s="156"/>
      <c r="BJ14" s="156"/>
      <c r="BK14" s="156"/>
      <c r="BL14" s="227"/>
      <c r="BM14" s="169"/>
      <c r="BN14" s="169"/>
      <c r="BO14" s="169"/>
      <c r="BP14" s="169"/>
      <c r="BQ14" s="169"/>
      <c r="BR14" s="175"/>
      <c r="BS14" s="16"/>
      <c r="BT14" s="17"/>
      <c r="BU14" s="17"/>
      <c r="BV14" s="17"/>
      <c r="BW14" s="17"/>
      <c r="BX14" s="23"/>
      <c r="BY14" s="231"/>
      <c r="BZ14" s="231"/>
      <c r="CA14" s="231"/>
      <c r="CB14" s="231"/>
      <c r="CC14" s="231"/>
      <c r="CD14" s="232"/>
      <c r="CE14" s="169"/>
      <c r="CF14" s="169"/>
      <c r="CG14" s="169"/>
      <c r="CH14" s="169"/>
      <c r="CI14" s="169"/>
      <c r="CJ14" s="235"/>
      <c r="CK14" s="211"/>
      <c r="CL14" s="211"/>
      <c r="CM14" s="211"/>
      <c r="CN14" s="211"/>
      <c r="CO14" s="211"/>
      <c r="CP14" s="212"/>
      <c r="CU14" s="31"/>
    </row>
    <row r="15" spans="1:99" ht="8.25" customHeight="1">
      <c r="A15" s="291"/>
      <c r="B15" s="292"/>
      <c r="C15" s="293"/>
      <c r="D15" s="299"/>
      <c r="E15" s="216"/>
      <c r="F15" s="216"/>
      <c r="G15" s="216"/>
      <c r="H15" s="216"/>
      <c r="I15" s="216"/>
      <c r="J15" s="216"/>
      <c r="K15" s="216"/>
      <c r="L15" s="216"/>
      <c r="M15" s="216"/>
      <c r="N15" s="216"/>
      <c r="O15" s="216"/>
      <c r="P15" s="216"/>
      <c r="Q15" s="256"/>
      <c r="R15" s="256"/>
      <c r="S15" s="256"/>
      <c r="T15" s="256"/>
      <c r="U15" s="256"/>
      <c r="V15" s="256"/>
      <c r="W15" s="347"/>
      <c r="X15" s="348"/>
      <c r="Y15" s="348"/>
      <c r="Z15" s="348"/>
      <c r="AA15" s="348"/>
      <c r="AB15" s="349"/>
      <c r="AC15" s="277"/>
      <c r="AD15" s="278"/>
      <c r="AE15" s="278"/>
      <c r="AF15" s="278"/>
      <c r="AG15" s="278"/>
      <c r="AH15" s="279"/>
      <c r="AI15" s="351"/>
      <c r="AJ15" s="172"/>
      <c r="AK15" s="172"/>
      <c r="AL15" s="172"/>
      <c r="AM15" s="172"/>
      <c r="AN15" s="172"/>
      <c r="AO15" s="169"/>
      <c r="AP15" s="169"/>
      <c r="AQ15" s="169"/>
      <c r="AR15" s="169"/>
      <c r="AS15" s="169"/>
      <c r="AT15" s="169"/>
      <c r="AU15" s="169"/>
      <c r="AV15" s="169"/>
      <c r="AW15" s="169"/>
      <c r="AX15" s="169"/>
      <c r="AY15" s="169"/>
      <c r="AZ15" s="170"/>
      <c r="BA15" s="171"/>
      <c r="BB15" s="172"/>
      <c r="BC15" s="172"/>
      <c r="BD15" s="172"/>
      <c r="BE15" s="172"/>
      <c r="BF15" s="172"/>
      <c r="BG15" s="158"/>
      <c r="BH15" s="159"/>
      <c r="BI15" s="159"/>
      <c r="BJ15" s="159"/>
      <c r="BK15" s="159"/>
      <c r="BL15" s="228"/>
      <c r="BM15" s="169"/>
      <c r="BN15" s="169"/>
      <c r="BO15" s="169"/>
      <c r="BP15" s="169"/>
      <c r="BQ15" s="169"/>
      <c r="BR15" s="175"/>
      <c r="BS15" s="16"/>
      <c r="BT15" s="17"/>
      <c r="BU15" s="17"/>
      <c r="BV15" s="17"/>
      <c r="BW15" s="17"/>
      <c r="BX15" s="23"/>
      <c r="BY15" s="233"/>
      <c r="BZ15" s="233"/>
      <c r="CA15" s="233"/>
      <c r="CB15" s="233"/>
      <c r="CC15" s="233"/>
      <c r="CD15" s="234"/>
      <c r="CE15" s="169"/>
      <c r="CF15" s="169"/>
      <c r="CG15" s="169"/>
      <c r="CH15" s="169"/>
      <c r="CI15" s="169"/>
      <c r="CJ15" s="235"/>
      <c r="CK15" s="211"/>
      <c r="CL15" s="211"/>
      <c r="CM15" s="211"/>
      <c r="CN15" s="211"/>
      <c r="CO15" s="211"/>
      <c r="CP15" s="212"/>
    </row>
    <row r="16" spans="1:99" ht="8.25" customHeight="1">
      <c r="A16" s="291"/>
      <c r="B16" s="292"/>
      <c r="C16" s="293"/>
      <c r="D16" s="299" t="s">
        <v>10</v>
      </c>
      <c r="E16" s="216"/>
      <c r="F16" s="216"/>
      <c r="G16" s="216"/>
      <c r="H16" s="216"/>
      <c r="I16" s="216"/>
      <c r="J16" s="216"/>
      <c r="K16" s="216"/>
      <c r="L16" s="216"/>
      <c r="M16" s="216"/>
      <c r="N16" s="216"/>
      <c r="O16" s="216"/>
      <c r="P16" s="216"/>
      <c r="Q16" s="256"/>
      <c r="R16" s="256"/>
      <c r="S16" s="256"/>
      <c r="T16" s="256"/>
      <c r="U16" s="256"/>
      <c r="V16" s="256"/>
      <c r="W16" s="341"/>
      <c r="X16" s="342"/>
      <c r="Y16" s="342"/>
      <c r="Z16" s="342"/>
      <c r="AA16" s="342"/>
      <c r="AB16" s="343"/>
      <c r="AC16" s="271">
        <v>47.4</v>
      </c>
      <c r="AD16" s="272"/>
      <c r="AE16" s="272"/>
      <c r="AF16" s="272" t="s">
        <v>41</v>
      </c>
      <c r="AG16" s="272"/>
      <c r="AH16" s="273"/>
      <c r="AI16" s="234"/>
      <c r="AJ16" s="350"/>
      <c r="AK16" s="350"/>
      <c r="AL16" s="350"/>
      <c r="AM16" s="350"/>
      <c r="AN16" s="350"/>
      <c r="AO16" s="173">
        <f>IF(ISERROR(ROUNDDOWN(AC16/AI16,2)),0,ROUNDDOWN(AC16/AI16,2))</f>
        <v>0</v>
      </c>
      <c r="AP16" s="173"/>
      <c r="AQ16" s="173"/>
      <c r="AR16" s="173"/>
      <c r="AS16" s="173"/>
      <c r="AT16" s="158"/>
      <c r="AU16" s="169" t="str">
        <f>IF(AO16=0,"",(IF(AO16&gt;=IF(W16&gt;=2,1.98,3.3),"OK","NG")))</f>
        <v/>
      </c>
      <c r="AV16" s="169"/>
      <c r="AW16" s="169"/>
      <c r="AX16" s="169"/>
      <c r="AY16" s="169"/>
      <c r="AZ16" s="170"/>
      <c r="BA16" s="171"/>
      <c r="BB16" s="172"/>
      <c r="BC16" s="172"/>
      <c r="BD16" s="172"/>
      <c r="BE16" s="172"/>
      <c r="BF16" s="172"/>
      <c r="BG16" s="152">
        <f>IF(ISERROR(ROUNDDOWN(AC16/BA16,2)),0,ROUNDDOWN(AC16/BA16,2))</f>
        <v>0</v>
      </c>
      <c r="BH16" s="153"/>
      <c r="BI16" s="153"/>
      <c r="BJ16" s="153"/>
      <c r="BK16" s="153"/>
      <c r="BL16" s="226"/>
      <c r="BM16" s="169" t="str">
        <f>IF(BG16=0,"",(IF(BG16&gt;=IF(W16&gt;=2,1.98,3.3),"OK","NG")))</f>
        <v/>
      </c>
      <c r="BN16" s="169"/>
      <c r="BO16" s="169"/>
      <c r="BP16" s="169"/>
      <c r="BQ16" s="169"/>
      <c r="BR16" s="175"/>
      <c r="BS16" s="16"/>
      <c r="BT16" s="17"/>
      <c r="BU16" s="17"/>
      <c r="BV16" s="17"/>
      <c r="BW16" s="17"/>
      <c r="BX16" s="23"/>
      <c r="BY16" s="229"/>
      <c r="BZ16" s="229"/>
      <c r="CA16" s="229"/>
      <c r="CB16" s="229"/>
      <c r="CC16" s="229"/>
      <c r="CD16" s="230"/>
      <c r="CE16" s="173">
        <f>IF(ISERROR(ROUNDDOWN(AC16/BY16,2)),0,(ROUNDDOWN(AC16/BY16,2)))</f>
        <v>0</v>
      </c>
      <c r="CF16" s="173"/>
      <c r="CG16" s="173"/>
      <c r="CH16" s="173"/>
      <c r="CI16" s="173"/>
      <c r="CJ16" s="158"/>
      <c r="CK16" s="211" t="str">
        <f>IF(CE16=0,"",(IF(CE16&gt;=IF(W16&gt;=2,1.98,3.3),"OK","NG")))</f>
        <v/>
      </c>
      <c r="CL16" s="211"/>
      <c r="CM16" s="211"/>
      <c r="CN16" s="211"/>
      <c r="CO16" s="211"/>
      <c r="CP16" s="212"/>
    </row>
    <row r="17" spans="1:94" ht="8.25" customHeight="1">
      <c r="A17" s="291"/>
      <c r="B17" s="292"/>
      <c r="C17" s="293"/>
      <c r="D17" s="299"/>
      <c r="E17" s="216"/>
      <c r="F17" s="216"/>
      <c r="G17" s="216"/>
      <c r="H17" s="216"/>
      <c r="I17" s="216"/>
      <c r="J17" s="216"/>
      <c r="K17" s="216"/>
      <c r="L17" s="216"/>
      <c r="M17" s="216"/>
      <c r="N17" s="216"/>
      <c r="O17" s="216"/>
      <c r="P17" s="216"/>
      <c r="Q17" s="256"/>
      <c r="R17" s="256"/>
      <c r="S17" s="256"/>
      <c r="T17" s="256"/>
      <c r="U17" s="256"/>
      <c r="V17" s="256"/>
      <c r="W17" s="344"/>
      <c r="X17" s="345"/>
      <c r="Y17" s="345"/>
      <c r="Z17" s="345"/>
      <c r="AA17" s="345"/>
      <c r="AB17" s="346"/>
      <c r="AC17" s="274"/>
      <c r="AD17" s="275"/>
      <c r="AE17" s="275"/>
      <c r="AF17" s="275"/>
      <c r="AG17" s="275"/>
      <c r="AH17" s="276"/>
      <c r="AI17" s="351"/>
      <c r="AJ17" s="172"/>
      <c r="AK17" s="172"/>
      <c r="AL17" s="172"/>
      <c r="AM17" s="172"/>
      <c r="AN17" s="172"/>
      <c r="AO17" s="169"/>
      <c r="AP17" s="169"/>
      <c r="AQ17" s="169"/>
      <c r="AR17" s="169"/>
      <c r="AS17" s="169"/>
      <c r="AT17" s="235"/>
      <c r="AU17" s="169"/>
      <c r="AV17" s="169"/>
      <c r="AW17" s="169"/>
      <c r="AX17" s="169"/>
      <c r="AY17" s="169"/>
      <c r="AZ17" s="170"/>
      <c r="BA17" s="171"/>
      <c r="BB17" s="172"/>
      <c r="BC17" s="172"/>
      <c r="BD17" s="172"/>
      <c r="BE17" s="172"/>
      <c r="BF17" s="172"/>
      <c r="BG17" s="155"/>
      <c r="BH17" s="156"/>
      <c r="BI17" s="156"/>
      <c r="BJ17" s="156"/>
      <c r="BK17" s="156"/>
      <c r="BL17" s="227"/>
      <c r="BM17" s="169"/>
      <c r="BN17" s="169"/>
      <c r="BO17" s="169"/>
      <c r="BP17" s="169"/>
      <c r="BQ17" s="169"/>
      <c r="BR17" s="175"/>
      <c r="BS17" s="16"/>
      <c r="BT17" s="17"/>
      <c r="BU17" s="17"/>
      <c r="BV17" s="17"/>
      <c r="BW17" s="17"/>
      <c r="BX17" s="23"/>
      <c r="BY17" s="231"/>
      <c r="BZ17" s="231"/>
      <c r="CA17" s="231"/>
      <c r="CB17" s="231"/>
      <c r="CC17" s="231"/>
      <c r="CD17" s="232"/>
      <c r="CE17" s="169"/>
      <c r="CF17" s="169"/>
      <c r="CG17" s="169"/>
      <c r="CH17" s="169"/>
      <c r="CI17" s="169"/>
      <c r="CJ17" s="235"/>
      <c r="CK17" s="211"/>
      <c r="CL17" s="211"/>
      <c r="CM17" s="211"/>
      <c r="CN17" s="211"/>
      <c r="CO17" s="211"/>
      <c r="CP17" s="212"/>
    </row>
    <row r="18" spans="1:94" ht="8.25" customHeight="1">
      <c r="A18" s="291"/>
      <c r="B18" s="292"/>
      <c r="C18" s="293"/>
      <c r="D18" s="299"/>
      <c r="E18" s="216"/>
      <c r="F18" s="216"/>
      <c r="G18" s="216"/>
      <c r="H18" s="216"/>
      <c r="I18" s="216"/>
      <c r="J18" s="216"/>
      <c r="K18" s="216"/>
      <c r="L18" s="216"/>
      <c r="M18" s="216"/>
      <c r="N18" s="216"/>
      <c r="O18" s="216"/>
      <c r="P18" s="216"/>
      <c r="Q18" s="256"/>
      <c r="R18" s="256"/>
      <c r="S18" s="256"/>
      <c r="T18" s="256"/>
      <c r="U18" s="256"/>
      <c r="V18" s="256"/>
      <c r="W18" s="347"/>
      <c r="X18" s="348"/>
      <c r="Y18" s="348"/>
      <c r="Z18" s="348"/>
      <c r="AA18" s="348"/>
      <c r="AB18" s="349"/>
      <c r="AC18" s="277"/>
      <c r="AD18" s="278"/>
      <c r="AE18" s="278"/>
      <c r="AF18" s="278"/>
      <c r="AG18" s="278"/>
      <c r="AH18" s="279"/>
      <c r="AI18" s="351"/>
      <c r="AJ18" s="172"/>
      <c r="AK18" s="172"/>
      <c r="AL18" s="172"/>
      <c r="AM18" s="172"/>
      <c r="AN18" s="172"/>
      <c r="AO18" s="236"/>
      <c r="AP18" s="236"/>
      <c r="AQ18" s="236"/>
      <c r="AR18" s="236"/>
      <c r="AS18" s="236"/>
      <c r="AT18" s="152"/>
      <c r="AU18" s="169"/>
      <c r="AV18" s="169"/>
      <c r="AW18" s="169"/>
      <c r="AX18" s="169"/>
      <c r="AY18" s="169"/>
      <c r="AZ18" s="170"/>
      <c r="BA18" s="171"/>
      <c r="BB18" s="172"/>
      <c r="BC18" s="172"/>
      <c r="BD18" s="172"/>
      <c r="BE18" s="172"/>
      <c r="BF18" s="172"/>
      <c r="BG18" s="158"/>
      <c r="BH18" s="159"/>
      <c r="BI18" s="159"/>
      <c r="BJ18" s="159"/>
      <c r="BK18" s="159"/>
      <c r="BL18" s="228"/>
      <c r="BM18" s="169"/>
      <c r="BN18" s="169"/>
      <c r="BO18" s="169"/>
      <c r="BP18" s="169"/>
      <c r="BQ18" s="169"/>
      <c r="BR18" s="175"/>
      <c r="BS18" s="16"/>
      <c r="BT18" s="17"/>
      <c r="BU18" s="17"/>
      <c r="BV18" s="17"/>
      <c r="BW18" s="17"/>
      <c r="BX18" s="23"/>
      <c r="BY18" s="233"/>
      <c r="BZ18" s="233"/>
      <c r="CA18" s="233"/>
      <c r="CB18" s="233"/>
      <c r="CC18" s="233"/>
      <c r="CD18" s="234"/>
      <c r="CE18" s="236"/>
      <c r="CF18" s="236"/>
      <c r="CG18" s="236"/>
      <c r="CH18" s="236"/>
      <c r="CI18" s="236"/>
      <c r="CJ18" s="152"/>
      <c r="CK18" s="211"/>
      <c r="CL18" s="211"/>
      <c r="CM18" s="211"/>
      <c r="CN18" s="211"/>
      <c r="CO18" s="211"/>
      <c r="CP18" s="212"/>
    </row>
    <row r="19" spans="1:94" ht="8.25" customHeight="1">
      <c r="A19" s="291"/>
      <c r="B19" s="292"/>
      <c r="C19" s="293"/>
      <c r="D19" s="299" t="s">
        <v>10</v>
      </c>
      <c r="E19" s="216"/>
      <c r="F19" s="216"/>
      <c r="G19" s="216"/>
      <c r="H19" s="216"/>
      <c r="I19" s="216"/>
      <c r="J19" s="216"/>
      <c r="K19" s="216"/>
      <c r="L19" s="216"/>
      <c r="M19" s="216"/>
      <c r="N19" s="216"/>
      <c r="O19" s="216"/>
      <c r="P19" s="216"/>
      <c r="Q19" s="256"/>
      <c r="R19" s="256"/>
      <c r="S19" s="256"/>
      <c r="T19" s="256"/>
      <c r="U19" s="256"/>
      <c r="V19" s="256"/>
      <c r="W19" s="341"/>
      <c r="X19" s="342"/>
      <c r="Y19" s="342"/>
      <c r="Z19" s="342"/>
      <c r="AA19" s="342"/>
      <c r="AB19" s="343"/>
      <c r="AC19" s="271">
        <v>51.4</v>
      </c>
      <c r="AD19" s="272"/>
      <c r="AE19" s="272"/>
      <c r="AF19" s="272" t="s">
        <v>41</v>
      </c>
      <c r="AG19" s="272"/>
      <c r="AH19" s="273"/>
      <c r="AI19" s="234"/>
      <c r="AJ19" s="350"/>
      <c r="AK19" s="350"/>
      <c r="AL19" s="350"/>
      <c r="AM19" s="350"/>
      <c r="AN19" s="350"/>
      <c r="AO19" s="169">
        <f>IF(ISERROR(ROUNDDOWN(AC19/AI19,2)),0,ROUNDDOWN(AC19/AI19,2))</f>
        <v>0</v>
      </c>
      <c r="AP19" s="169"/>
      <c r="AQ19" s="169"/>
      <c r="AR19" s="169"/>
      <c r="AS19" s="169"/>
      <c r="AT19" s="169"/>
      <c r="AU19" s="173" t="str">
        <f>IF(AO19=0,"",(IF(AO19&gt;=IF(W19&gt;=2,1.98,3.3),"OK","NG")))</f>
        <v/>
      </c>
      <c r="AV19" s="173"/>
      <c r="AW19" s="173"/>
      <c r="AX19" s="173"/>
      <c r="AY19" s="173"/>
      <c r="AZ19" s="355"/>
      <c r="BA19" s="171"/>
      <c r="BB19" s="172"/>
      <c r="BC19" s="172"/>
      <c r="BD19" s="172"/>
      <c r="BE19" s="172"/>
      <c r="BF19" s="172"/>
      <c r="BG19" s="152">
        <f>IF(ISERROR(ROUNDDOWN(AC19/BA19,2)),0,ROUNDDOWN(AC19/BA19,2))</f>
        <v>0</v>
      </c>
      <c r="BH19" s="153"/>
      <c r="BI19" s="153"/>
      <c r="BJ19" s="153"/>
      <c r="BK19" s="153"/>
      <c r="BL19" s="226"/>
      <c r="BM19" s="173" t="str">
        <f>IF(BG19=0,"",(IF(BG19&gt;=IF(W19&gt;=2,1.98,3.3),"OK","NG")))</f>
        <v/>
      </c>
      <c r="BN19" s="173"/>
      <c r="BO19" s="173"/>
      <c r="BP19" s="173"/>
      <c r="BQ19" s="173"/>
      <c r="BR19" s="174"/>
      <c r="BS19" s="16"/>
      <c r="BT19" s="17"/>
      <c r="BU19" s="17"/>
      <c r="BV19" s="17"/>
      <c r="BW19" s="17"/>
      <c r="BX19" s="23"/>
      <c r="BY19" s="229"/>
      <c r="BZ19" s="229"/>
      <c r="CA19" s="229"/>
      <c r="CB19" s="229"/>
      <c r="CC19" s="229"/>
      <c r="CD19" s="230"/>
      <c r="CE19" s="169">
        <f>IF(ISERROR(ROUNDDOWN(AC19/BY19,2)),0,(ROUNDDOWN(AC19/BY19,2)))</f>
        <v>0</v>
      </c>
      <c r="CF19" s="169"/>
      <c r="CG19" s="169"/>
      <c r="CH19" s="169"/>
      <c r="CI19" s="169"/>
      <c r="CJ19" s="235"/>
      <c r="CK19" s="211" t="str">
        <f>IF(CE19=0,"",(IF(CE19&gt;=IF(W19&gt;=2,1.98,3.3),"OK","NG")))</f>
        <v/>
      </c>
      <c r="CL19" s="211"/>
      <c r="CM19" s="211"/>
      <c r="CN19" s="211"/>
      <c r="CO19" s="211"/>
      <c r="CP19" s="212"/>
    </row>
    <row r="20" spans="1:94" ht="8.25" customHeight="1">
      <c r="A20" s="291"/>
      <c r="B20" s="292"/>
      <c r="C20" s="293"/>
      <c r="D20" s="299"/>
      <c r="E20" s="216"/>
      <c r="F20" s="216"/>
      <c r="G20" s="216"/>
      <c r="H20" s="216"/>
      <c r="I20" s="216"/>
      <c r="J20" s="216"/>
      <c r="K20" s="216"/>
      <c r="L20" s="216"/>
      <c r="M20" s="216"/>
      <c r="N20" s="216"/>
      <c r="O20" s="216"/>
      <c r="P20" s="216"/>
      <c r="Q20" s="256"/>
      <c r="R20" s="256"/>
      <c r="S20" s="256"/>
      <c r="T20" s="256"/>
      <c r="U20" s="256"/>
      <c r="V20" s="256"/>
      <c r="W20" s="344"/>
      <c r="X20" s="345"/>
      <c r="Y20" s="345"/>
      <c r="Z20" s="345"/>
      <c r="AA20" s="345"/>
      <c r="AB20" s="346"/>
      <c r="AC20" s="274"/>
      <c r="AD20" s="275"/>
      <c r="AE20" s="275"/>
      <c r="AF20" s="275"/>
      <c r="AG20" s="275"/>
      <c r="AH20" s="276"/>
      <c r="AI20" s="351"/>
      <c r="AJ20" s="172"/>
      <c r="AK20" s="172"/>
      <c r="AL20" s="172"/>
      <c r="AM20" s="172"/>
      <c r="AN20" s="172"/>
      <c r="AO20" s="169"/>
      <c r="AP20" s="169"/>
      <c r="AQ20" s="169"/>
      <c r="AR20" s="169"/>
      <c r="AS20" s="169"/>
      <c r="AT20" s="169"/>
      <c r="AU20" s="169"/>
      <c r="AV20" s="169"/>
      <c r="AW20" s="169"/>
      <c r="AX20" s="169"/>
      <c r="AY20" s="169"/>
      <c r="AZ20" s="170"/>
      <c r="BA20" s="171"/>
      <c r="BB20" s="172"/>
      <c r="BC20" s="172"/>
      <c r="BD20" s="172"/>
      <c r="BE20" s="172"/>
      <c r="BF20" s="172"/>
      <c r="BG20" s="155"/>
      <c r="BH20" s="156"/>
      <c r="BI20" s="156"/>
      <c r="BJ20" s="156"/>
      <c r="BK20" s="156"/>
      <c r="BL20" s="227"/>
      <c r="BM20" s="169"/>
      <c r="BN20" s="169"/>
      <c r="BO20" s="169"/>
      <c r="BP20" s="169"/>
      <c r="BQ20" s="169"/>
      <c r="BR20" s="175"/>
      <c r="BS20" s="16"/>
      <c r="BT20" s="17"/>
      <c r="BU20" s="17"/>
      <c r="BV20" s="17"/>
      <c r="BW20" s="17"/>
      <c r="BX20" s="23"/>
      <c r="BY20" s="231"/>
      <c r="BZ20" s="231"/>
      <c r="CA20" s="231"/>
      <c r="CB20" s="231"/>
      <c r="CC20" s="231"/>
      <c r="CD20" s="232"/>
      <c r="CE20" s="169"/>
      <c r="CF20" s="169"/>
      <c r="CG20" s="169"/>
      <c r="CH20" s="169"/>
      <c r="CI20" s="169"/>
      <c r="CJ20" s="235"/>
      <c r="CK20" s="211"/>
      <c r="CL20" s="211"/>
      <c r="CM20" s="211"/>
      <c r="CN20" s="211"/>
      <c r="CO20" s="211"/>
      <c r="CP20" s="212"/>
    </row>
    <row r="21" spans="1:94" ht="8.25" customHeight="1">
      <c r="A21" s="291"/>
      <c r="B21" s="292"/>
      <c r="C21" s="293"/>
      <c r="D21" s="299"/>
      <c r="E21" s="216"/>
      <c r="F21" s="216"/>
      <c r="G21" s="216"/>
      <c r="H21" s="216"/>
      <c r="I21" s="216"/>
      <c r="J21" s="216"/>
      <c r="K21" s="216"/>
      <c r="L21" s="216"/>
      <c r="M21" s="216"/>
      <c r="N21" s="216"/>
      <c r="O21" s="216"/>
      <c r="P21" s="216"/>
      <c r="Q21" s="256"/>
      <c r="R21" s="256"/>
      <c r="S21" s="256"/>
      <c r="T21" s="256"/>
      <c r="U21" s="256"/>
      <c r="V21" s="256"/>
      <c r="W21" s="347"/>
      <c r="X21" s="348"/>
      <c r="Y21" s="348"/>
      <c r="Z21" s="348"/>
      <c r="AA21" s="348"/>
      <c r="AB21" s="349"/>
      <c r="AC21" s="277"/>
      <c r="AD21" s="278"/>
      <c r="AE21" s="278"/>
      <c r="AF21" s="278"/>
      <c r="AG21" s="278"/>
      <c r="AH21" s="279"/>
      <c r="AI21" s="351"/>
      <c r="AJ21" s="172"/>
      <c r="AK21" s="172"/>
      <c r="AL21" s="172"/>
      <c r="AM21" s="172"/>
      <c r="AN21" s="172"/>
      <c r="AO21" s="169"/>
      <c r="AP21" s="169"/>
      <c r="AQ21" s="169"/>
      <c r="AR21" s="169"/>
      <c r="AS21" s="169"/>
      <c r="AT21" s="169"/>
      <c r="AU21" s="169"/>
      <c r="AV21" s="169"/>
      <c r="AW21" s="169"/>
      <c r="AX21" s="169"/>
      <c r="AY21" s="169"/>
      <c r="AZ21" s="170"/>
      <c r="BA21" s="171"/>
      <c r="BB21" s="172"/>
      <c r="BC21" s="172"/>
      <c r="BD21" s="172"/>
      <c r="BE21" s="172"/>
      <c r="BF21" s="172"/>
      <c r="BG21" s="158"/>
      <c r="BH21" s="159"/>
      <c r="BI21" s="159"/>
      <c r="BJ21" s="159"/>
      <c r="BK21" s="159"/>
      <c r="BL21" s="228"/>
      <c r="BM21" s="169"/>
      <c r="BN21" s="169"/>
      <c r="BO21" s="169"/>
      <c r="BP21" s="169"/>
      <c r="BQ21" s="169"/>
      <c r="BR21" s="175"/>
      <c r="BS21" s="16"/>
      <c r="BT21" s="17"/>
      <c r="BU21" s="17"/>
      <c r="BV21" s="17"/>
      <c r="BW21" s="17"/>
      <c r="BX21" s="23"/>
      <c r="BY21" s="233"/>
      <c r="BZ21" s="233"/>
      <c r="CA21" s="233"/>
      <c r="CB21" s="233"/>
      <c r="CC21" s="233"/>
      <c r="CD21" s="234"/>
      <c r="CE21" s="169"/>
      <c r="CF21" s="169"/>
      <c r="CG21" s="169"/>
      <c r="CH21" s="169"/>
      <c r="CI21" s="169"/>
      <c r="CJ21" s="235"/>
      <c r="CK21" s="211"/>
      <c r="CL21" s="211"/>
      <c r="CM21" s="211"/>
      <c r="CN21" s="211"/>
      <c r="CO21" s="211"/>
      <c r="CP21" s="212"/>
    </row>
    <row r="22" spans="1:94" ht="8.25" customHeight="1">
      <c r="A22" s="291"/>
      <c r="B22" s="292"/>
      <c r="C22" s="293"/>
      <c r="D22" s="299" t="s">
        <v>10</v>
      </c>
      <c r="E22" s="216"/>
      <c r="F22" s="216"/>
      <c r="G22" s="216"/>
      <c r="H22" s="216"/>
      <c r="I22" s="216"/>
      <c r="J22" s="216"/>
      <c r="K22" s="216"/>
      <c r="L22" s="216"/>
      <c r="M22" s="216"/>
      <c r="N22" s="216"/>
      <c r="O22" s="216"/>
      <c r="P22" s="216"/>
      <c r="Q22" s="256"/>
      <c r="R22" s="256"/>
      <c r="S22" s="256"/>
      <c r="T22" s="256"/>
      <c r="U22" s="256"/>
      <c r="V22" s="256"/>
      <c r="W22" s="341"/>
      <c r="X22" s="342"/>
      <c r="Y22" s="342"/>
      <c r="Z22" s="342"/>
      <c r="AA22" s="342"/>
      <c r="AB22" s="343"/>
      <c r="AC22" s="271">
        <v>52</v>
      </c>
      <c r="AD22" s="272"/>
      <c r="AE22" s="272"/>
      <c r="AF22" s="272" t="s">
        <v>41</v>
      </c>
      <c r="AG22" s="272"/>
      <c r="AH22" s="273"/>
      <c r="AI22" s="234"/>
      <c r="AJ22" s="350"/>
      <c r="AK22" s="350"/>
      <c r="AL22" s="350"/>
      <c r="AM22" s="350"/>
      <c r="AN22" s="350"/>
      <c r="AO22" s="173">
        <f>IF(ISERROR(ROUNDDOWN(AC22/AI22,2)),0,ROUNDDOWN(AC22/AI22,2))</f>
        <v>0</v>
      </c>
      <c r="AP22" s="173"/>
      <c r="AQ22" s="173"/>
      <c r="AR22" s="173"/>
      <c r="AS22" s="173"/>
      <c r="AT22" s="158"/>
      <c r="AU22" s="169" t="str">
        <f>IF(AO22=0,"",(IF(AO22&gt;=IF(W22&gt;=2,1.98,3.3),"OK","NG")))</f>
        <v/>
      </c>
      <c r="AV22" s="169"/>
      <c r="AW22" s="169"/>
      <c r="AX22" s="169"/>
      <c r="AY22" s="169"/>
      <c r="AZ22" s="170"/>
      <c r="BA22" s="171"/>
      <c r="BB22" s="172"/>
      <c r="BC22" s="172"/>
      <c r="BD22" s="172"/>
      <c r="BE22" s="172"/>
      <c r="BF22" s="172"/>
      <c r="BG22" s="152">
        <f>IF(ISERROR(ROUNDDOWN(AC22/BA22,2)),0,ROUNDDOWN(AC22/BA22,2))</f>
        <v>0</v>
      </c>
      <c r="BH22" s="153"/>
      <c r="BI22" s="153"/>
      <c r="BJ22" s="153"/>
      <c r="BK22" s="153"/>
      <c r="BL22" s="226"/>
      <c r="BM22" s="169" t="str">
        <f>IF(BG22=0,"",(IF(BG22&gt;=IF(W22&gt;=2,1.98,3.3),"OK","NG")))</f>
        <v/>
      </c>
      <c r="BN22" s="169"/>
      <c r="BO22" s="169"/>
      <c r="BP22" s="169"/>
      <c r="BQ22" s="169"/>
      <c r="BR22" s="175"/>
      <c r="BS22" s="16"/>
      <c r="BT22" s="17"/>
      <c r="BU22" s="17"/>
      <c r="BV22" s="17"/>
      <c r="BW22" s="17"/>
      <c r="BX22" s="23"/>
      <c r="BY22" s="229"/>
      <c r="BZ22" s="229"/>
      <c r="CA22" s="229"/>
      <c r="CB22" s="229"/>
      <c r="CC22" s="229"/>
      <c r="CD22" s="230"/>
      <c r="CE22" s="173">
        <f>IF(ISERROR(ROUNDDOWN(AC22/BY22,2)),0,(ROUNDDOWN(AC22/BY22,2)))</f>
        <v>0</v>
      </c>
      <c r="CF22" s="173"/>
      <c r="CG22" s="173"/>
      <c r="CH22" s="173"/>
      <c r="CI22" s="173"/>
      <c r="CJ22" s="158"/>
      <c r="CK22" s="211" t="str">
        <f>IF(CE22=0,"",(IF(CE22&gt;=IF(W22&gt;=2,1.98,3.3),"OK","NG")))</f>
        <v/>
      </c>
      <c r="CL22" s="211"/>
      <c r="CM22" s="211"/>
      <c r="CN22" s="211"/>
      <c r="CO22" s="211"/>
      <c r="CP22" s="212"/>
    </row>
    <row r="23" spans="1:94" ht="8.25" customHeight="1">
      <c r="A23" s="291"/>
      <c r="B23" s="292"/>
      <c r="C23" s="293"/>
      <c r="D23" s="299"/>
      <c r="E23" s="216"/>
      <c r="F23" s="216"/>
      <c r="G23" s="216"/>
      <c r="H23" s="216"/>
      <c r="I23" s="216"/>
      <c r="J23" s="216"/>
      <c r="K23" s="216"/>
      <c r="L23" s="216"/>
      <c r="M23" s="216"/>
      <c r="N23" s="216"/>
      <c r="O23" s="216"/>
      <c r="P23" s="216"/>
      <c r="Q23" s="256"/>
      <c r="R23" s="256"/>
      <c r="S23" s="256"/>
      <c r="T23" s="256"/>
      <c r="U23" s="256"/>
      <c r="V23" s="256"/>
      <c r="W23" s="344"/>
      <c r="X23" s="345"/>
      <c r="Y23" s="345"/>
      <c r="Z23" s="345"/>
      <c r="AA23" s="345"/>
      <c r="AB23" s="346"/>
      <c r="AC23" s="274"/>
      <c r="AD23" s="275"/>
      <c r="AE23" s="275"/>
      <c r="AF23" s="275"/>
      <c r="AG23" s="275"/>
      <c r="AH23" s="276"/>
      <c r="AI23" s="351"/>
      <c r="AJ23" s="172"/>
      <c r="AK23" s="172"/>
      <c r="AL23" s="172"/>
      <c r="AM23" s="172"/>
      <c r="AN23" s="172"/>
      <c r="AO23" s="169"/>
      <c r="AP23" s="169"/>
      <c r="AQ23" s="169"/>
      <c r="AR23" s="169"/>
      <c r="AS23" s="169"/>
      <c r="AT23" s="235"/>
      <c r="AU23" s="169"/>
      <c r="AV23" s="169"/>
      <c r="AW23" s="169"/>
      <c r="AX23" s="169"/>
      <c r="AY23" s="169"/>
      <c r="AZ23" s="170"/>
      <c r="BA23" s="171"/>
      <c r="BB23" s="172"/>
      <c r="BC23" s="172"/>
      <c r="BD23" s="172"/>
      <c r="BE23" s="172"/>
      <c r="BF23" s="172"/>
      <c r="BG23" s="155"/>
      <c r="BH23" s="156"/>
      <c r="BI23" s="156"/>
      <c r="BJ23" s="156"/>
      <c r="BK23" s="156"/>
      <c r="BL23" s="227"/>
      <c r="BM23" s="169"/>
      <c r="BN23" s="169"/>
      <c r="BO23" s="169"/>
      <c r="BP23" s="169"/>
      <c r="BQ23" s="169"/>
      <c r="BR23" s="175"/>
      <c r="BS23" s="16"/>
      <c r="BT23" s="17"/>
      <c r="BU23" s="17"/>
      <c r="BV23" s="17"/>
      <c r="BW23" s="17"/>
      <c r="BX23" s="23"/>
      <c r="BY23" s="231"/>
      <c r="BZ23" s="231"/>
      <c r="CA23" s="231"/>
      <c r="CB23" s="231"/>
      <c r="CC23" s="231"/>
      <c r="CD23" s="232"/>
      <c r="CE23" s="169"/>
      <c r="CF23" s="169"/>
      <c r="CG23" s="169"/>
      <c r="CH23" s="169"/>
      <c r="CI23" s="169"/>
      <c r="CJ23" s="235"/>
      <c r="CK23" s="211"/>
      <c r="CL23" s="211"/>
      <c r="CM23" s="211"/>
      <c r="CN23" s="211"/>
      <c r="CO23" s="211"/>
      <c r="CP23" s="212"/>
    </row>
    <row r="24" spans="1:94" ht="8.25" customHeight="1">
      <c r="A24" s="291"/>
      <c r="B24" s="292"/>
      <c r="C24" s="293"/>
      <c r="D24" s="299"/>
      <c r="E24" s="216"/>
      <c r="F24" s="216"/>
      <c r="G24" s="216"/>
      <c r="H24" s="216"/>
      <c r="I24" s="216"/>
      <c r="J24" s="216"/>
      <c r="K24" s="216"/>
      <c r="L24" s="216"/>
      <c r="M24" s="216"/>
      <c r="N24" s="216"/>
      <c r="O24" s="216"/>
      <c r="P24" s="216"/>
      <c r="Q24" s="256"/>
      <c r="R24" s="256"/>
      <c r="S24" s="256"/>
      <c r="T24" s="256"/>
      <c r="U24" s="256"/>
      <c r="V24" s="256"/>
      <c r="W24" s="347"/>
      <c r="X24" s="348"/>
      <c r="Y24" s="348"/>
      <c r="Z24" s="348"/>
      <c r="AA24" s="348"/>
      <c r="AB24" s="349"/>
      <c r="AC24" s="277"/>
      <c r="AD24" s="278"/>
      <c r="AE24" s="278"/>
      <c r="AF24" s="278"/>
      <c r="AG24" s="278"/>
      <c r="AH24" s="279"/>
      <c r="AI24" s="351"/>
      <c r="AJ24" s="172"/>
      <c r="AK24" s="172"/>
      <c r="AL24" s="172"/>
      <c r="AM24" s="172"/>
      <c r="AN24" s="172"/>
      <c r="AO24" s="236"/>
      <c r="AP24" s="236"/>
      <c r="AQ24" s="236"/>
      <c r="AR24" s="236"/>
      <c r="AS24" s="236"/>
      <c r="AT24" s="152"/>
      <c r="AU24" s="169"/>
      <c r="AV24" s="169"/>
      <c r="AW24" s="169"/>
      <c r="AX24" s="169"/>
      <c r="AY24" s="169"/>
      <c r="AZ24" s="170"/>
      <c r="BA24" s="171"/>
      <c r="BB24" s="172"/>
      <c r="BC24" s="172"/>
      <c r="BD24" s="172"/>
      <c r="BE24" s="172"/>
      <c r="BF24" s="172"/>
      <c r="BG24" s="158"/>
      <c r="BH24" s="159"/>
      <c r="BI24" s="159"/>
      <c r="BJ24" s="159"/>
      <c r="BK24" s="159"/>
      <c r="BL24" s="228"/>
      <c r="BM24" s="169"/>
      <c r="BN24" s="169"/>
      <c r="BO24" s="169"/>
      <c r="BP24" s="169"/>
      <c r="BQ24" s="169"/>
      <c r="BR24" s="175"/>
      <c r="BS24" s="16"/>
      <c r="BT24" s="17"/>
      <c r="BU24" s="17"/>
      <c r="BV24" s="17"/>
      <c r="BW24" s="17"/>
      <c r="BX24" s="23"/>
      <c r="BY24" s="233"/>
      <c r="BZ24" s="233"/>
      <c r="CA24" s="233"/>
      <c r="CB24" s="233"/>
      <c r="CC24" s="233"/>
      <c r="CD24" s="234"/>
      <c r="CE24" s="236"/>
      <c r="CF24" s="236"/>
      <c r="CG24" s="236"/>
      <c r="CH24" s="236"/>
      <c r="CI24" s="236"/>
      <c r="CJ24" s="152"/>
      <c r="CK24" s="211"/>
      <c r="CL24" s="211"/>
      <c r="CM24" s="211"/>
      <c r="CN24" s="211"/>
      <c r="CO24" s="211"/>
      <c r="CP24" s="212"/>
    </row>
    <row r="25" spans="1:94" ht="8.25" customHeight="1">
      <c r="A25" s="291"/>
      <c r="B25" s="292"/>
      <c r="C25" s="293"/>
      <c r="D25" s="299" t="s">
        <v>10</v>
      </c>
      <c r="E25" s="216"/>
      <c r="F25" s="216"/>
      <c r="G25" s="216"/>
      <c r="H25" s="216"/>
      <c r="I25" s="216"/>
      <c r="J25" s="216"/>
      <c r="K25" s="216"/>
      <c r="L25" s="216"/>
      <c r="M25" s="216"/>
      <c r="N25" s="216"/>
      <c r="O25" s="216"/>
      <c r="P25" s="216"/>
      <c r="Q25" s="256"/>
      <c r="R25" s="256"/>
      <c r="S25" s="256"/>
      <c r="T25" s="256"/>
      <c r="U25" s="256"/>
      <c r="V25" s="256"/>
      <c r="W25" s="341"/>
      <c r="X25" s="342"/>
      <c r="Y25" s="342"/>
      <c r="Z25" s="342"/>
      <c r="AA25" s="342"/>
      <c r="AB25" s="343"/>
      <c r="AC25" s="271">
        <v>55</v>
      </c>
      <c r="AD25" s="272"/>
      <c r="AE25" s="272"/>
      <c r="AF25" s="272" t="s">
        <v>41</v>
      </c>
      <c r="AG25" s="272"/>
      <c r="AH25" s="273"/>
      <c r="AI25" s="234"/>
      <c r="AJ25" s="350"/>
      <c r="AK25" s="350"/>
      <c r="AL25" s="350"/>
      <c r="AM25" s="350"/>
      <c r="AN25" s="350"/>
      <c r="AO25" s="169">
        <f>IF(ISERROR(ROUNDDOWN(AC25/AI25,2)),0,ROUNDDOWN(AC25/AI25,2))</f>
        <v>0</v>
      </c>
      <c r="AP25" s="169"/>
      <c r="AQ25" s="169"/>
      <c r="AR25" s="169"/>
      <c r="AS25" s="169"/>
      <c r="AT25" s="169"/>
      <c r="AU25" s="152" t="str">
        <f>IF(AO25=0,"",(IF(AO25&gt;=IF(W25&gt;=2,1.98,3.3),"OK","NG")))</f>
        <v/>
      </c>
      <c r="AV25" s="153"/>
      <c r="AW25" s="153"/>
      <c r="AX25" s="153"/>
      <c r="AY25" s="153"/>
      <c r="AZ25" s="176"/>
      <c r="BA25" s="171"/>
      <c r="BB25" s="172"/>
      <c r="BC25" s="172"/>
      <c r="BD25" s="172"/>
      <c r="BE25" s="172"/>
      <c r="BF25" s="172"/>
      <c r="BG25" s="152">
        <f>IF(ISERROR(ROUNDDOWN(AC25/BA25,2)),0,ROUNDDOWN(AC25/BA25,2))</f>
        <v>0</v>
      </c>
      <c r="BH25" s="153"/>
      <c r="BI25" s="153"/>
      <c r="BJ25" s="153"/>
      <c r="BK25" s="153"/>
      <c r="BL25" s="226"/>
      <c r="BM25" s="169" t="str">
        <f>IF(BG25=0,"",(IF(BG25&gt;=IF(W25&gt;=2,1.98,3.3),"OK","NG")))</f>
        <v/>
      </c>
      <c r="BN25" s="169"/>
      <c r="BO25" s="169"/>
      <c r="BP25" s="169"/>
      <c r="BQ25" s="169"/>
      <c r="BR25" s="175"/>
      <c r="BS25" s="16"/>
      <c r="BT25" s="17"/>
      <c r="BU25" s="17"/>
      <c r="BV25" s="17"/>
      <c r="BW25" s="17"/>
      <c r="BX25" s="23"/>
      <c r="BY25" s="229"/>
      <c r="BZ25" s="229"/>
      <c r="CA25" s="229"/>
      <c r="CB25" s="229"/>
      <c r="CC25" s="229"/>
      <c r="CD25" s="230"/>
      <c r="CE25" s="169">
        <f>IF(ISERROR(ROUNDDOWN(AC25/BY25,2)),0,(ROUNDDOWN(AC25/BY25,2)))</f>
        <v>0</v>
      </c>
      <c r="CF25" s="169"/>
      <c r="CG25" s="169"/>
      <c r="CH25" s="169"/>
      <c r="CI25" s="169"/>
      <c r="CJ25" s="235"/>
      <c r="CK25" s="211" t="str">
        <f>IF(CE25=0,"",(IF(CE25&gt;=IF(W25&gt;=2,1.98,3.3),"OK","NG")))</f>
        <v/>
      </c>
      <c r="CL25" s="211"/>
      <c r="CM25" s="211"/>
      <c r="CN25" s="211"/>
      <c r="CO25" s="211"/>
      <c r="CP25" s="212"/>
    </row>
    <row r="26" spans="1:94" ht="8.25" customHeight="1">
      <c r="A26" s="291"/>
      <c r="B26" s="292"/>
      <c r="C26" s="293"/>
      <c r="D26" s="299"/>
      <c r="E26" s="216"/>
      <c r="F26" s="216"/>
      <c r="G26" s="216"/>
      <c r="H26" s="216"/>
      <c r="I26" s="216"/>
      <c r="J26" s="216"/>
      <c r="K26" s="216"/>
      <c r="L26" s="216"/>
      <c r="M26" s="216"/>
      <c r="N26" s="216"/>
      <c r="O26" s="216"/>
      <c r="P26" s="216"/>
      <c r="Q26" s="256"/>
      <c r="R26" s="256"/>
      <c r="S26" s="256"/>
      <c r="T26" s="256"/>
      <c r="U26" s="256"/>
      <c r="V26" s="256"/>
      <c r="W26" s="344"/>
      <c r="X26" s="345"/>
      <c r="Y26" s="345"/>
      <c r="Z26" s="345"/>
      <c r="AA26" s="345"/>
      <c r="AB26" s="346"/>
      <c r="AC26" s="274"/>
      <c r="AD26" s="275"/>
      <c r="AE26" s="275"/>
      <c r="AF26" s="275"/>
      <c r="AG26" s="275"/>
      <c r="AH26" s="276"/>
      <c r="AI26" s="351"/>
      <c r="AJ26" s="172"/>
      <c r="AK26" s="172"/>
      <c r="AL26" s="172"/>
      <c r="AM26" s="172"/>
      <c r="AN26" s="172"/>
      <c r="AO26" s="169"/>
      <c r="AP26" s="169"/>
      <c r="AQ26" s="169"/>
      <c r="AR26" s="169"/>
      <c r="AS26" s="169"/>
      <c r="AT26" s="169"/>
      <c r="AU26" s="155"/>
      <c r="AV26" s="156"/>
      <c r="AW26" s="156"/>
      <c r="AX26" s="156"/>
      <c r="AY26" s="156"/>
      <c r="AZ26" s="177"/>
      <c r="BA26" s="171"/>
      <c r="BB26" s="172"/>
      <c r="BC26" s="172"/>
      <c r="BD26" s="172"/>
      <c r="BE26" s="172"/>
      <c r="BF26" s="172"/>
      <c r="BG26" s="155"/>
      <c r="BH26" s="156"/>
      <c r="BI26" s="156"/>
      <c r="BJ26" s="156"/>
      <c r="BK26" s="156"/>
      <c r="BL26" s="227"/>
      <c r="BM26" s="169"/>
      <c r="BN26" s="169"/>
      <c r="BO26" s="169"/>
      <c r="BP26" s="169"/>
      <c r="BQ26" s="169"/>
      <c r="BR26" s="175"/>
      <c r="BS26" s="16"/>
      <c r="BT26" s="17"/>
      <c r="BU26" s="17"/>
      <c r="BV26" s="17"/>
      <c r="BW26" s="17"/>
      <c r="BX26" s="23"/>
      <c r="BY26" s="231"/>
      <c r="BZ26" s="231"/>
      <c r="CA26" s="231"/>
      <c r="CB26" s="231"/>
      <c r="CC26" s="231"/>
      <c r="CD26" s="232"/>
      <c r="CE26" s="169"/>
      <c r="CF26" s="169"/>
      <c r="CG26" s="169"/>
      <c r="CH26" s="169"/>
      <c r="CI26" s="169"/>
      <c r="CJ26" s="235"/>
      <c r="CK26" s="211"/>
      <c r="CL26" s="211"/>
      <c r="CM26" s="211"/>
      <c r="CN26" s="211"/>
      <c r="CO26" s="211"/>
      <c r="CP26" s="212"/>
    </row>
    <row r="27" spans="1:94" ht="8.25" customHeight="1">
      <c r="A27" s="291"/>
      <c r="B27" s="292"/>
      <c r="C27" s="293"/>
      <c r="D27" s="299"/>
      <c r="E27" s="216"/>
      <c r="F27" s="216"/>
      <c r="G27" s="216"/>
      <c r="H27" s="216"/>
      <c r="I27" s="216"/>
      <c r="J27" s="216"/>
      <c r="K27" s="216"/>
      <c r="L27" s="216"/>
      <c r="M27" s="216"/>
      <c r="N27" s="216"/>
      <c r="O27" s="216"/>
      <c r="P27" s="216"/>
      <c r="Q27" s="256"/>
      <c r="R27" s="256"/>
      <c r="S27" s="256"/>
      <c r="T27" s="256"/>
      <c r="U27" s="256"/>
      <c r="V27" s="256"/>
      <c r="W27" s="347"/>
      <c r="X27" s="348"/>
      <c r="Y27" s="348"/>
      <c r="Z27" s="348"/>
      <c r="AA27" s="348"/>
      <c r="AB27" s="349"/>
      <c r="AC27" s="277"/>
      <c r="AD27" s="278"/>
      <c r="AE27" s="278"/>
      <c r="AF27" s="278"/>
      <c r="AG27" s="278"/>
      <c r="AH27" s="279"/>
      <c r="AI27" s="351"/>
      <c r="AJ27" s="172"/>
      <c r="AK27" s="172"/>
      <c r="AL27" s="172"/>
      <c r="AM27" s="172"/>
      <c r="AN27" s="172"/>
      <c r="AO27" s="169"/>
      <c r="AP27" s="169"/>
      <c r="AQ27" s="169"/>
      <c r="AR27" s="169"/>
      <c r="AS27" s="169"/>
      <c r="AT27" s="169"/>
      <c r="AU27" s="158"/>
      <c r="AV27" s="159"/>
      <c r="AW27" s="159"/>
      <c r="AX27" s="159"/>
      <c r="AY27" s="159"/>
      <c r="AZ27" s="178"/>
      <c r="BA27" s="171"/>
      <c r="BB27" s="172"/>
      <c r="BC27" s="172"/>
      <c r="BD27" s="172"/>
      <c r="BE27" s="172"/>
      <c r="BF27" s="172"/>
      <c r="BG27" s="158"/>
      <c r="BH27" s="159"/>
      <c r="BI27" s="159"/>
      <c r="BJ27" s="159"/>
      <c r="BK27" s="159"/>
      <c r="BL27" s="228"/>
      <c r="BM27" s="169"/>
      <c r="BN27" s="169"/>
      <c r="BO27" s="169"/>
      <c r="BP27" s="169"/>
      <c r="BQ27" s="169"/>
      <c r="BR27" s="175"/>
      <c r="BS27" s="16"/>
      <c r="BT27" s="17"/>
      <c r="BU27" s="17"/>
      <c r="BV27" s="17"/>
      <c r="BW27" s="17"/>
      <c r="BX27" s="23"/>
      <c r="BY27" s="233"/>
      <c r="BZ27" s="233"/>
      <c r="CA27" s="233"/>
      <c r="CB27" s="233"/>
      <c r="CC27" s="233"/>
      <c r="CD27" s="234"/>
      <c r="CE27" s="169"/>
      <c r="CF27" s="169"/>
      <c r="CG27" s="169"/>
      <c r="CH27" s="169"/>
      <c r="CI27" s="169"/>
      <c r="CJ27" s="235"/>
      <c r="CK27" s="211"/>
      <c r="CL27" s="211"/>
      <c r="CM27" s="211"/>
      <c r="CN27" s="211"/>
      <c r="CO27" s="211"/>
      <c r="CP27" s="212"/>
    </row>
    <row r="28" spans="1:94" ht="8.25" customHeight="1">
      <c r="A28" s="291"/>
      <c r="B28" s="292"/>
      <c r="C28" s="293"/>
      <c r="D28" s="299" t="s">
        <v>10</v>
      </c>
      <c r="E28" s="216"/>
      <c r="F28" s="216"/>
      <c r="G28" s="216"/>
      <c r="H28" s="216"/>
      <c r="I28" s="216"/>
      <c r="J28" s="216"/>
      <c r="K28" s="216"/>
      <c r="L28" s="216"/>
      <c r="M28" s="216"/>
      <c r="N28" s="216"/>
      <c r="O28" s="216"/>
      <c r="P28" s="216"/>
      <c r="Q28" s="286"/>
      <c r="R28" s="286"/>
      <c r="S28" s="286"/>
      <c r="T28" s="286"/>
      <c r="U28" s="286"/>
      <c r="V28" s="286"/>
      <c r="W28" s="341"/>
      <c r="X28" s="342"/>
      <c r="Y28" s="342"/>
      <c r="Z28" s="342"/>
      <c r="AA28" s="342"/>
      <c r="AB28" s="343"/>
      <c r="AC28" s="271"/>
      <c r="AD28" s="272"/>
      <c r="AE28" s="272"/>
      <c r="AF28" s="272"/>
      <c r="AG28" s="272"/>
      <c r="AH28" s="273"/>
      <c r="AI28" s="234"/>
      <c r="AJ28" s="350"/>
      <c r="AK28" s="350"/>
      <c r="AL28" s="350"/>
      <c r="AM28" s="350"/>
      <c r="AN28" s="350"/>
      <c r="AO28" s="169">
        <f>IF(ISERROR(ROUNDDOWN(AC28/AI28,2)),0,ROUNDDOWN(AC28/AI28,2))</f>
        <v>0</v>
      </c>
      <c r="AP28" s="169"/>
      <c r="AQ28" s="169"/>
      <c r="AR28" s="169"/>
      <c r="AS28" s="169"/>
      <c r="AT28" s="169"/>
      <c r="AU28" s="152" t="str">
        <f>IF(AO28=0,"",(IF(AO28&gt;=IF(W28&gt;=2,1.98,3.3),"OK","NG")))</f>
        <v/>
      </c>
      <c r="AV28" s="153"/>
      <c r="AW28" s="153"/>
      <c r="AX28" s="153"/>
      <c r="AY28" s="153"/>
      <c r="AZ28" s="176"/>
      <c r="BA28" s="354"/>
      <c r="BB28" s="350"/>
      <c r="BC28" s="350"/>
      <c r="BD28" s="350"/>
      <c r="BE28" s="350"/>
      <c r="BF28" s="350"/>
      <c r="BG28" s="152">
        <f>IF(ISERROR(ROUNDDOWN(AC28/BA28,2)),0,ROUNDDOWN(AC28/BA28,2))</f>
        <v>0</v>
      </c>
      <c r="BH28" s="153"/>
      <c r="BI28" s="153"/>
      <c r="BJ28" s="153"/>
      <c r="BK28" s="153"/>
      <c r="BL28" s="226"/>
      <c r="BM28" s="169" t="str">
        <f>IF(BG28=0,"",(IF(BG28&gt;=IF(W28&gt;=2,1.98,3.3),"OK","NG")))</f>
        <v/>
      </c>
      <c r="BN28" s="169"/>
      <c r="BO28" s="169"/>
      <c r="BP28" s="169"/>
      <c r="BQ28" s="169"/>
      <c r="BR28" s="175"/>
      <c r="BS28" s="16"/>
      <c r="BT28" s="17"/>
      <c r="BU28" s="17"/>
      <c r="BV28" s="17"/>
      <c r="BW28" s="17"/>
      <c r="BX28" s="23"/>
      <c r="BY28" s="231"/>
      <c r="BZ28" s="231"/>
      <c r="CA28" s="231"/>
      <c r="CB28" s="231"/>
      <c r="CC28" s="231"/>
      <c r="CD28" s="232"/>
      <c r="CE28" s="169">
        <f>IF(ISERROR(ROUNDDOWN(AC28/BY28,2)),0,(ROUNDDOWN(AC28/BY28,2)))</f>
        <v>0</v>
      </c>
      <c r="CF28" s="169"/>
      <c r="CG28" s="169"/>
      <c r="CH28" s="169"/>
      <c r="CI28" s="169"/>
      <c r="CJ28" s="235"/>
      <c r="CK28" s="211" t="str">
        <f>IF(CE28=0,"",(IF(CE28&gt;=IF(W28&gt;=2,1.98,3.3),"OK","NG")))</f>
        <v/>
      </c>
      <c r="CL28" s="211"/>
      <c r="CM28" s="211"/>
      <c r="CN28" s="211"/>
      <c r="CO28" s="211"/>
      <c r="CP28" s="212"/>
    </row>
    <row r="29" spans="1:94" ht="8.25" customHeight="1">
      <c r="A29" s="291"/>
      <c r="B29" s="292"/>
      <c r="C29" s="293"/>
      <c r="D29" s="299"/>
      <c r="E29" s="216"/>
      <c r="F29" s="216"/>
      <c r="G29" s="216"/>
      <c r="H29" s="216"/>
      <c r="I29" s="216"/>
      <c r="J29" s="216"/>
      <c r="K29" s="216"/>
      <c r="L29" s="216"/>
      <c r="M29" s="216"/>
      <c r="N29" s="216"/>
      <c r="O29" s="216"/>
      <c r="P29" s="216"/>
      <c r="Q29" s="256"/>
      <c r="R29" s="256"/>
      <c r="S29" s="256"/>
      <c r="T29" s="256"/>
      <c r="U29" s="256"/>
      <c r="V29" s="256"/>
      <c r="W29" s="344"/>
      <c r="X29" s="345"/>
      <c r="Y29" s="345"/>
      <c r="Z29" s="345"/>
      <c r="AA29" s="345"/>
      <c r="AB29" s="346"/>
      <c r="AC29" s="274"/>
      <c r="AD29" s="275"/>
      <c r="AE29" s="275"/>
      <c r="AF29" s="275"/>
      <c r="AG29" s="275"/>
      <c r="AH29" s="276"/>
      <c r="AI29" s="351"/>
      <c r="AJ29" s="172"/>
      <c r="AK29" s="172"/>
      <c r="AL29" s="172"/>
      <c r="AM29" s="172"/>
      <c r="AN29" s="172"/>
      <c r="AO29" s="169"/>
      <c r="AP29" s="169"/>
      <c r="AQ29" s="169"/>
      <c r="AR29" s="169"/>
      <c r="AS29" s="169"/>
      <c r="AT29" s="169"/>
      <c r="AU29" s="155"/>
      <c r="AV29" s="156"/>
      <c r="AW29" s="156"/>
      <c r="AX29" s="156"/>
      <c r="AY29" s="156"/>
      <c r="AZ29" s="177"/>
      <c r="BA29" s="171"/>
      <c r="BB29" s="172"/>
      <c r="BC29" s="172"/>
      <c r="BD29" s="172"/>
      <c r="BE29" s="172"/>
      <c r="BF29" s="172"/>
      <c r="BG29" s="155"/>
      <c r="BH29" s="156"/>
      <c r="BI29" s="156"/>
      <c r="BJ29" s="156"/>
      <c r="BK29" s="156"/>
      <c r="BL29" s="227"/>
      <c r="BM29" s="169"/>
      <c r="BN29" s="169"/>
      <c r="BO29" s="169"/>
      <c r="BP29" s="169"/>
      <c r="BQ29" s="169"/>
      <c r="BR29" s="175"/>
      <c r="BS29" s="16"/>
      <c r="BT29" s="17"/>
      <c r="BU29" s="17"/>
      <c r="BV29" s="17"/>
      <c r="BW29" s="17"/>
      <c r="BX29" s="23"/>
      <c r="BY29" s="231"/>
      <c r="BZ29" s="231"/>
      <c r="CA29" s="231"/>
      <c r="CB29" s="231"/>
      <c r="CC29" s="231"/>
      <c r="CD29" s="232"/>
      <c r="CE29" s="169"/>
      <c r="CF29" s="169"/>
      <c r="CG29" s="169"/>
      <c r="CH29" s="169"/>
      <c r="CI29" s="169"/>
      <c r="CJ29" s="235"/>
      <c r="CK29" s="211"/>
      <c r="CL29" s="211"/>
      <c r="CM29" s="211"/>
      <c r="CN29" s="211"/>
      <c r="CO29" s="211"/>
      <c r="CP29" s="212"/>
    </row>
    <row r="30" spans="1:94" ht="8.25" customHeight="1">
      <c r="A30" s="291"/>
      <c r="B30" s="292"/>
      <c r="C30" s="293"/>
      <c r="D30" s="299"/>
      <c r="E30" s="216"/>
      <c r="F30" s="216"/>
      <c r="G30" s="216"/>
      <c r="H30" s="216"/>
      <c r="I30" s="216"/>
      <c r="J30" s="216"/>
      <c r="K30" s="216"/>
      <c r="L30" s="216"/>
      <c r="M30" s="216"/>
      <c r="N30" s="216"/>
      <c r="O30" s="216"/>
      <c r="P30" s="216"/>
      <c r="Q30" s="256"/>
      <c r="R30" s="256"/>
      <c r="S30" s="256"/>
      <c r="T30" s="256"/>
      <c r="U30" s="256"/>
      <c r="V30" s="256"/>
      <c r="W30" s="347"/>
      <c r="X30" s="348"/>
      <c r="Y30" s="348"/>
      <c r="Z30" s="348"/>
      <c r="AA30" s="348"/>
      <c r="AB30" s="349"/>
      <c r="AC30" s="277"/>
      <c r="AD30" s="278"/>
      <c r="AE30" s="278"/>
      <c r="AF30" s="278"/>
      <c r="AG30" s="278"/>
      <c r="AH30" s="279"/>
      <c r="AI30" s="351"/>
      <c r="AJ30" s="172"/>
      <c r="AK30" s="172"/>
      <c r="AL30" s="172"/>
      <c r="AM30" s="172"/>
      <c r="AN30" s="172"/>
      <c r="AO30" s="169"/>
      <c r="AP30" s="169"/>
      <c r="AQ30" s="169"/>
      <c r="AR30" s="169"/>
      <c r="AS30" s="169"/>
      <c r="AT30" s="169"/>
      <c r="AU30" s="158"/>
      <c r="AV30" s="159"/>
      <c r="AW30" s="159"/>
      <c r="AX30" s="159"/>
      <c r="AY30" s="159"/>
      <c r="AZ30" s="178"/>
      <c r="BA30" s="171"/>
      <c r="BB30" s="172"/>
      <c r="BC30" s="172"/>
      <c r="BD30" s="172"/>
      <c r="BE30" s="172"/>
      <c r="BF30" s="172"/>
      <c r="BG30" s="158"/>
      <c r="BH30" s="159"/>
      <c r="BI30" s="159"/>
      <c r="BJ30" s="159"/>
      <c r="BK30" s="159"/>
      <c r="BL30" s="228"/>
      <c r="BM30" s="169"/>
      <c r="BN30" s="169"/>
      <c r="BO30" s="169"/>
      <c r="BP30" s="169"/>
      <c r="BQ30" s="169"/>
      <c r="BR30" s="175"/>
      <c r="BS30" s="16"/>
      <c r="BT30" s="17"/>
      <c r="BU30" s="17"/>
      <c r="BV30" s="17"/>
      <c r="BW30" s="17"/>
      <c r="BX30" s="23"/>
      <c r="BY30" s="233"/>
      <c r="BZ30" s="233"/>
      <c r="CA30" s="233"/>
      <c r="CB30" s="233"/>
      <c r="CC30" s="233"/>
      <c r="CD30" s="234"/>
      <c r="CE30" s="169"/>
      <c r="CF30" s="169"/>
      <c r="CG30" s="169"/>
      <c r="CH30" s="169"/>
      <c r="CI30" s="169"/>
      <c r="CJ30" s="235"/>
      <c r="CK30" s="211"/>
      <c r="CL30" s="211"/>
      <c r="CM30" s="211"/>
      <c r="CN30" s="211"/>
      <c r="CO30" s="211"/>
      <c r="CP30" s="212"/>
    </row>
    <row r="31" spans="1:94" ht="8.25" customHeight="1">
      <c r="A31" s="291"/>
      <c r="B31" s="292"/>
      <c r="C31" s="293"/>
      <c r="D31" s="299" t="s">
        <v>10</v>
      </c>
      <c r="E31" s="216"/>
      <c r="F31" s="216"/>
      <c r="G31" s="216"/>
      <c r="H31" s="216"/>
      <c r="I31" s="216"/>
      <c r="J31" s="216"/>
      <c r="K31" s="216"/>
      <c r="L31" s="216"/>
      <c r="M31" s="216"/>
      <c r="N31" s="216"/>
      <c r="O31" s="216"/>
      <c r="P31" s="216"/>
      <c r="Q31" s="286"/>
      <c r="R31" s="286"/>
      <c r="S31" s="286"/>
      <c r="T31" s="286"/>
      <c r="U31" s="286"/>
      <c r="V31" s="286"/>
      <c r="W31" s="341"/>
      <c r="X31" s="342"/>
      <c r="Y31" s="342"/>
      <c r="Z31" s="342"/>
      <c r="AA31" s="342"/>
      <c r="AB31" s="343"/>
      <c r="AC31" s="271"/>
      <c r="AD31" s="272"/>
      <c r="AE31" s="272"/>
      <c r="AF31" s="272"/>
      <c r="AG31" s="272"/>
      <c r="AH31" s="273"/>
      <c r="AI31" s="234"/>
      <c r="AJ31" s="350"/>
      <c r="AK31" s="350"/>
      <c r="AL31" s="350"/>
      <c r="AM31" s="350"/>
      <c r="AN31" s="350"/>
      <c r="AO31" s="169">
        <f>IF(ISERROR(ROUNDDOWN(AC31/AI31,2)),0,ROUNDDOWN(AC31/AI31,2))</f>
        <v>0</v>
      </c>
      <c r="AP31" s="169"/>
      <c r="AQ31" s="169"/>
      <c r="AR31" s="169"/>
      <c r="AS31" s="169"/>
      <c r="AT31" s="169"/>
      <c r="AU31" s="152" t="str">
        <f>IF(AO31=0,"",(IF(AO31&gt;=IF(W31&gt;=2,1.98,3.3),"OK","NG")))</f>
        <v/>
      </c>
      <c r="AV31" s="153"/>
      <c r="AW31" s="153"/>
      <c r="AX31" s="153"/>
      <c r="AY31" s="153"/>
      <c r="AZ31" s="176"/>
      <c r="BA31" s="354"/>
      <c r="BB31" s="350"/>
      <c r="BC31" s="350"/>
      <c r="BD31" s="350"/>
      <c r="BE31" s="350"/>
      <c r="BF31" s="350"/>
      <c r="BG31" s="152">
        <f>IF(ISERROR(ROUNDDOWN(AC31/BA31,2)),0,ROUNDDOWN(AC31/BA31,2))</f>
        <v>0</v>
      </c>
      <c r="BH31" s="153"/>
      <c r="BI31" s="153"/>
      <c r="BJ31" s="153"/>
      <c r="BK31" s="153"/>
      <c r="BL31" s="226"/>
      <c r="BM31" s="169" t="str">
        <f>IF(BG31=0,"",(IF(BG31&gt;=IF(W31&gt;=2,1.98,3.3),"OK","NG")))</f>
        <v/>
      </c>
      <c r="BN31" s="169"/>
      <c r="BO31" s="169"/>
      <c r="BP31" s="169"/>
      <c r="BQ31" s="169"/>
      <c r="BR31" s="175"/>
      <c r="BS31" s="16"/>
      <c r="BT31" s="17"/>
      <c r="BU31" s="17"/>
      <c r="BV31" s="17"/>
      <c r="BW31" s="17"/>
      <c r="BX31" s="23"/>
      <c r="BY31" s="231"/>
      <c r="BZ31" s="231"/>
      <c r="CA31" s="231"/>
      <c r="CB31" s="231"/>
      <c r="CC31" s="231"/>
      <c r="CD31" s="232"/>
      <c r="CE31" s="169">
        <f>IF(ISERROR(ROUNDDOWN(AC31/BY31,2)),0,(ROUNDDOWN(AC31/BY31,2)))</f>
        <v>0</v>
      </c>
      <c r="CF31" s="169"/>
      <c r="CG31" s="169"/>
      <c r="CH31" s="169"/>
      <c r="CI31" s="169"/>
      <c r="CJ31" s="235"/>
      <c r="CK31" s="211" t="str">
        <f>IF(CE31=0,"",(IF(CE31&gt;=IF(W31&gt;=2,1.98,3.3),"OK","NG")))</f>
        <v/>
      </c>
      <c r="CL31" s="211"/>
      <c r="CM31" s="211"/>
      <c r="CN31" s="211"/>
      <c r="CO31" s="211"/>
      <c r="CP31" s="212"/>
    </row>
    <row r="32" spans="1:94" ht="8.25" customHeight="1">
      <c r="A32" s="291"/>
      <c r="B32" s="292"/>
      <c r="C32" s="293"/>
      <c r="D32" s="299"/>
      <c r="E32" s="216"/>
      <c r="F32" s="216"/>
      <c r="G32" s="216"/>
      <c r="H32" s="216"/>
      <c r="I32" s="216"/>
      <c r="J32" s="216"/>
      <c r="K32" s="216"/>
      <c r="L32" s="216"/>
      <c r="M32" s="216"/>
      <c r="N32" s="216"/>
      <c r="O32" s="216"/>
      <c r="P32" s="216"/>
      <c r="Q32" s="256"/>
      <c r="R32" s="256"/>
      <c r="S32" s="256"/>
      <c r="T32" s="256"/>
      <c r="U32" s="256"/>
      <c r="V32" s="256"/>
      <c r="W32" s="344"/>
      <c r="X32" s="345"/>
      <c r="Y32" s="345"/>
      <c r="Z32" s="345"/>
      <c r="AA32" s="345"/>
      <c r="AB32" s="346"/>
      <c r="AC32" s="274"/>
      <c r="AD32" s="275"/>
      <c r="AE32" s="275"/>
      <c r="AF32" s="275"/>
      <c r="AG32" s="275"/>
      <c r="AH32" s="276"/>
      <c r="AI32" s="351"/>
      <c r="AJ32" s="172"/>
      <c r="AK32" s="172"/>
      <c r="AL32" s="172"/>
      <c r="AM32" s="172"/>
      <c r="AN32" s="172"/>
      <c r="AO32" s="169"/>
      <c r="AP32" s="169"/>
      <c r="AQ32" s="169"/>
      <c r="AR32" s="169"/>
      <c r="AS32" s="169"/>
      <c r="AT32" s="169"/>
      <c r="AU32" s="155"/>
      <c r="AV32" s="156"/>
      <c r="AW32" s="156"/>
      <c r="AX32" s="156"/>
      <c r="AY32" s="156"/>
      <c r="AZ32" s="177"/>
      <c r="BA32" s="171"/>
      <c r="BB32" s="172"/>
      <c r="BC32" s="172"/>
      <c r="BD32" s="172"/>
      <c r="BE32" s="172"/>
      <c r="BF32" s="172"/>
      <c r="BG32" s="155"/>
      <c r="BH32" s="156"/>
      <c r="BI32" s="156"/>
      <c r="BJ32" s="156"/>
      <c r="BK32" s="156"/>
      <c r="BL32" s="227"/>
      <c r="BM32" s="169"/>
      <c r="BN32" s="169"/>
      <c r="BO32" s="169"/>
      <c r="BP32" s="169"/>
      <c r="BQ32" s="169"/>
      <c r="BR32" s="175"/>
      <c r="BS32" s="16"/>
      <c r="BT32" s="17"/>
      <c r="BU32" s="17"/>
      <c r="BV32" s="17"/>
      <c r="BW32" s="17"/>
      <c r="BX32" s="23"/>
      <c r="BY32" s="231"/>
      <c r="BZ32" s="231"/>
      <c r="CA32" s="231"/>
      <c r="CB32" s="231"/>
      <c r="CC32" s="231"/>
      <c r="CD32" s="232"/>
      <c r="CE32" s="169"/>
      <c r="CF32" s="169"/>
      <c r="CG32" s="169"/>
      <c r="CH32" s="169"/>
      <c r="CI32" s="169"/>
      <c r="CJ32" s="235"/>
      <c r="CK32" s="211"/>
      <c r="CL32" s="211"/>
      <c r="CM32" s="211"/>
      <c r="CN32" s="211"/>
      <c r="CO32" s="211"/>
      <c r="CP32" s="212"/>
    </row>
    <row r="33" spans="1:94" ht="8.25" customHeight="1">
      <c r="A33" s="291"/>
      <c r="B33" s="292"/>
      <c r="C33" s="293"/>
      <c r="D33" s="299"/>
      <c r="E33" s="216"/>
      <c r="F33" s="216"/>
      <c r="G33" s="216"/>
      <c r="H33" s="216"/>
      <c r="I33" s="216"/>
      <c r="J33" s="216"/>
      <c r="K33" s="216"/>
      <c r="L33" s="216"/>
      <c r="M33" s="216"/>
      <c r="N33" s="216"/>
      <c r="O33" s="216"/>
      <c r="P33" s="216"/>
      <c r="Q33" s="256"/>
      <c r="R33" s="256"/>
      <c r="S33" s="256"/>
      <c r="T33" s="256"/>
      <c r="U33" s="256"/>
      <c r="V33" s="256"/>
      <c r="W33" s="347"/>
      <c r="X33" s="348"/>
      <c r="Y33" s="348"/>
      <c r="Z33" s="348"/>
      <c r="AA33" s="348"/>
      <c r="AB33" s="349"/>
      <c r="AC33" s="277"/>
      <c r="AD33" s="278"/>
      <c r="AE33" s="278"/>
      <c r="AF33" s="278"/>
      <c r="AG33" s="278"/>
      <c r="AH33" s="279"/>
      <c r="AI33" s="351"/>
      <c r="AJ33" s="172"/>
      <c r="AK33" s="172"/>
      <c r="AL33" s="172"/>
      <c r="AM33" s="172"/>
      <c r="AN33" s="172"/>
      <c r="AO33" s="169"/>
      <c r="AP33" s="169"/>
      <c r="AQ33" s="169"/>
      <c r="AR33" s="169"/>
      <c r="AS33" s="169"/>
      <c r="AT33" s="169"/>
      <c r="AU33" s="158"/>
      <c r="AV33" s="159"/>
      <c r="AW33" s="159"/>
      <c r="AX33" s="159"/>
      <c r="AY33" s="159"/>
      <c r="AZ33" s="178"/>
      <c r="BA33" s="171"/>
      <c r="BB33" s="172"/>
      <c r="BC33" s="172"/>
      <c r="BD33" s="172"/>
      <c r="BE33" s="172"/>
      <c r="BF33" s="172"/>
      <c r="BG33" s="158"/>
      <c r="BH33" s="159"/>
      <c r="BI33" s="159"/>
      <c r="BJ33" s="159"/>
      <c r="BK33" s="159"/>
      <c r="BL33" s="228"/>
      <c r="BM33" s="169"/>
      <c r="BN33" s="169"/>
      <c r="BO33" s="169"/>
      <c r="BP33" s="169"/>
      <c r="BQ33" s="169"/>
      <c r="BR33" s="175"/>
      <c r="BS33" s="16"/>
      <c r="BT33" s="17"/>
      <c r="BU33" s="17"/>
      <c r="BV33" s="17"/>
      <c r="BW33" s="17"/>
      <c r="BX33" s="23"/>
      <c r="BY33" s="233"/>
      <c r="BZ33" s="233"/>
      <c r="CA33" s="233"/>
      <c r="CB33" s="233"/>
      <c r="CC33" s="233"/>
      <c r="CD33" s="234"/>
      <c r="CE33" s="169"/>
      <c r="CF33" s="169"/>
      <c r="CG33" s="169"/>
      <c r="CH33" s="169"/>
      <c r="CI33" s="169"/>
      <c r="CJ33" s="235"/>
      <c r="CK33" s="211"/>
      <c r="CL33" s="211"/>
      <c r="CM33" s="211"/>
      <c r="CN33" s="211"/>
      <c r="CO33" s="211"/>
      <c r="CP33" s="212"/>
    </row>
    <row r="34" spans="1:94" ht="8.25" customHeight="1">
      <c r="A34" s="291"/>
      <c r="B34" s="292"/>
      <c r="C34" s="293"/>
      <c r="D34" s="299" t="s">
        <v>10</v>
      </c>
      <c r="E34" s="216"/>
      <c r="F34" s="216"/>
      <c r="G34" s="216"/>
      <c r="H34" s="216"/>
      <c r="I34" s="216"/>
      <c r="J34" s="216"/>
      <c r="K34" s="216"/>
      <c r="L34" s="216"/>
      <c r="M34" s="216"/>
      <c r="N34" s="216"/>
      <c r="O34" s="216"/>
      <c r="P34" s="216"/>
      <c r="Q34" s="256"/>
      <c r="R34" s="256"/>
      <c r="S34" s="256"/>
      <c r="T34" s="256"/>
      <c r="U34" s="256"/>
      <c r="V34" s="256"/>
      <c r="W34" s="341"/>
      <c r="X34" s="342"/>
      <c r="Y34" s="342"/>
      <c r="Z34" s="342"/>
      <c r="AA34" s="342"/>
      <c r="AB34" s="343"/>
      <c r="AC34" s="271"/>
      <c r="AD34" s="272"/>
      <c r="AE34" s="272"/>
      <c r="AF34" s="272"/>
      <c r="AG34" s="272"/>
      <c r="AH34" s="273"/>
      <c r="AI34" s="234"/>
      <c r="AJ34" s="350"/>
      <c r="AK34" s="350"/>
      <c r="AL34" s="350"/>
      <c r="AM34" s="350"/>
      <c r="AN34" s="350"/>
      <c r="AO34" s="169">
        <f>IF(ISERROR(ROUNDDOWN(AC34/AI34,2)),0,ROUNDDOWN(AC34/AI34,2))</f>
        <v>0</v>
      </c>
      <c r="AP34" s="169"/>
      <c r="AQ34" s="169"/>
      <c r="AR34" s="169"/>
      <c r="AS34" s="169"/>
      <c r="AT34" s="169"/>
      <c r="AU34" s="152" t="str">
        <f>IF(AO34=0,"",(IF(AO34&gt;=IF(W34&gt;=2,1.98,3.3),"OK","NG")))</f>
        <v/>
      </c>
      <c r="AV34" s="153"/>
      <c r="AW34" s="153"/>
      <c r="AX34" s="153"/>
      <c r="AY34" s="153"/>
      <c r="AZ34" s="176"/>
      <c r="BA34" s="171"/>
      <c r="BB34" s="172"/>
      <c r="BC34" s="172"/>
      <c r="BD34" s="172"/>
      <c r="BE34" s="172"/>
      <c r="BF34" s="172"/>
      <c r="BG34" s="152">
        <f>IF(ISERROR(ROUNDDOWN(AC34/BA34,2)),0,ROUNDDOWN(AC34/BA34,2))</f>
        <v>0</v>
      </c>
      <c r="BH34" s="153"/>
      <c r="BI34" s="153"/>
      <c r="BJ34" s="153"/>
      <c r="BK34" s="153"/>
      <c r="BL34" s="226"/>
      <c r="BM34" s="169" t="str">
        <f>IF(BG34=0,"",(IF(BG34&gt;=IF(W34&gt;=2,1.98,3.3),"OK","NG")))</f>
        <v/>
      </c>
      <c r="BN34" s="169"/>
      <c r="BO34" s="169"/>
      <c r="BP34" s="169"/>
      <c r="BQ34" s="169"/>
      <c r="BR34" s="175"/>
      <c r="BS34" s="16"/>
      <c r="BT34" s="17"/>
      <c r="BU34" s="17"/>
      <c r="BV34" s="17"/>
      <c r="BW34" s="17"/>
      <c r="BX34" s="23"/>
      <c r="BY34" s="229"/>
      <c r="BZ34" s="229"/>
      <c r="CA34" s="229"/>
      <c r="CB34" s="229"/>
      <c r="CC34" s="229"/>
      <c r="CD34" s="230"/>
      <c r="CE34" s="169">
        <f>IF(ISERROR(ROUNDDOWN(AC34/BY34,2)),0,(ROUNDDOWN(AC34/BY34,2)))</f>
        <v>0</v>
      </c>
      <c r="CF34" s="169"/>
      <c r="CG34" s="169"/>
      <c r="CH34" s="169"/>
      <c r="CI34" s="169"/>
      <c r="CJ34" s="235"/>
      <c r="CK34" s="211" t="str">
        <f>IF(CE34=0,"",(IF(CE34&gt;=IF(W34&gt;=2,1.98,3.3),"OK","NG")))</f>
        <v/>
      </c>
      <c r="CL34" s="211"/>
      <c r="CM34" s="211"/>
      <c r="CN34" s="211"/>
      <c r="CO34" s="211"/>
      <c r="CP34" s="212"/>
    </row>
    <row r="35" spans="1:94" ht="8.25" customHeight="1">
      <c r="A35" s="291"/>
      <c r="B35" s="292"/>
      <c r="C35" s="293"/>
      <c r="D35" s="299"/>
      <c r="E35" s="216"/>
      <c r="F35" s="216"/>
      <c r="G35" s="216"/>
      <c r="H35" s="216"/>
      <c r="I35" s="216"/>
      <c r="J35" s="216"/>
      <c r="K35" s="216"/>
      <c r="L35" s="216"/>
      <c r="M35" s="216"/>
      <c r="N35" s="216"/>
      <c r="O35" s="216"/>
      <c r="P35" s="216"/>
      <c r="Q35" s="256"/>
      <c r="R35" s="256"/>
      <c r="S35" s="256"/>
      <c r="T35" s="256"/>
      <c r="U35" s="256"/>
      <c r="V35" s="256"/>
      <c r="W35" s="344"/>
      <c r="X35" s="345"/>
      <c r="Y35" s="345"/>
      <c r="Z35" s="345"/>
      <c r="AA35" s="345"/>
      <c r="AB35" s="346"/>
      <c r="AC35" s="274"/>
      <c r="AD35" s="275"/>
      <c r="AE35" s="275"/>
      <c r="AF35" s="275"/>
      <c r="AG35" s="275"/>
      <c r="AH35" s="276"/>
      <c r="AI35" s="351"/>
      <c r="AJ35" s="172"/>
      <c r="AK35" s="172"/>
      <c r="AL35" s="172"/>
      <c r="AM35" s="172"/>
      <c r="AN35" s="172"/>
      <c r="AO35" s="169"/>
      <c r="AP35" s="169"/>
      <c r="AQ35" s="169"/>
      <c r="AR35" s="169"/>
      <c r="AS35" s="169"/>
      <c r="AT35" s="169"/>
      <c r="AU35" s="155"/>
      <c r="AV35" s="156"/>
      <c r="AW35" s="156"/>
      <c r="AX35" s="156"/>
      <c r="AY35" s="156"/>
      <c r="AZ35" s="177"/>
      <c r="BA35" s="171"/>
      <c r="BB35" s="172"/>
      <c r="BC35" s="172"/>
      <c r="BD35" s="172"/>
      <c r="BE35" s="172"/>
      <c r="BF35" s="172"/>
      <c r="BG35" s="155"/>
      <c r="BH35" s="156"/>
      <c r="BI35" s="156"/>
      <c r="BJ35" s="156"/>
      <c r="BK35" s="156"/>
      <c r="BL35" s="227"/>
      <c r="BM35" s="169"/>
      <c r="BN35" s="169"/>
      <c r="BO35" s="169"/>
      <c r="BP35" s="169"/>
      <c r="BQ35" s="169"/>
      <c r="BR35" s="175"/>
      <c r="BS35" s="16"/>
      <c r="BT35" s="17"/>
      <c r="BU35" s="17"/>
      <c r="BV35" s="17"/>
      <c r="BW35" s="17"/>
      <c r="BX35" s="23"/>
      <c r="BY35" s="231"/>
      <c r="BZ35" s="231"/>
      <c r="CA35" s="231"/>
      <c r="CB35" s="231"/>
      <c r="CC35" s="231"/>
      <c r="CD35" s="232"/>
      <c r="CE35" s="169"/>
      <c r="CF35" s="169"/>
      <c r="CG35" s="169"/>
      <c r="CH35" s="169"/>
      <c r="CI35" s="169"/>
      <c r="CJ35" s="235"/>
      <c r="CK35" s="211"/>
      <c r="CL35" s="211"/>
      <c r="CM35" s="211"/>
      <c r="CN35" s="211"/>
      <c r="CO35" s="211"/>
      <c r="CP35" s="212"/>
    </row>
    <row r="36" spans="1:94" ht="8.25" customHeight="1">
      <c r="A36" s="291"/>
      <c r="B36" s="292"/>
      <c r="C36" s="293"/>
      <c r="D36" s="299"/>
      <c r="E36" s="216"/>
      <c r="F36" s="216"/>
      <c r="G36" s="216"/>
      <c r="H36" s="216"/>
      <c r="I36" s="216"/>
      <c r="J36" s="216"/>
      <c r="K36" s="216"/>
      <c r="L36" s="216"/>
      <c r="M36" s="216"/>
      <c r="N36" s="216"/>
      <c r="O36" s="216"/>
      <c r="P36" s="216"/>
      <c r="Q36" s="256"/>
      <c r="R36" s="256"/>
      <c r="S36" s="256"/>
      <c r="T36" s="256"/>
      <c r="U36" s="256"/>
      <c r="V36" s="256"/>
      <c r="W36" s="347"/>
      <c r="X36" s="348"/>
      <c r="Y36" s="348"/>
      <c r="Z36" s="348"/>
      <c r="AA36" s="348"/>
      <c r="AB36" s="349"/>
      <c r="AC36" s="277"/>
      <c r="AD36" s="278"/>
      <c r="AE36" s="278"/>
      <c r="AF36" s="278"/>
      <c r="AG36" s="278"/>
      <c r="AH36" s="279"/>
      <c r="AI36" s="351"/>
      <c r="AJ36" s="172"/>
      <c r="AK36" s="172"/>
      <c r="AL36" s="172"/>
      <c r="AM36" s="172"/>
      <c r="AN36" s="172"/>
      <c r="AO36" s="169"/>
      <c r="AP36" s="169"/>
      <c r="AQ36" s="169"/>
      <c r="AR36" s="169"/>
      <c r="AS36" s="169"/>
      <c r="AT36" s="169"/>
      <c r="AU36" s="158"/>
      <c r="AV36" s="159"/>
      <c r="AW36" s="159"/>
      <c r="AX36" s="159"/>
      <c r="AY36" s="159"/>
      <c r="AZ36" s="178"/>
      <c r="BA36" s="171"/>
      <c r="BB36" s="172"/>
      <c r="BC36" s="172"/>
      <c r="BD36" s="172"/>
      <c r="BE36" s="172"/>
      <c r="BF36" s="172"/>
      <c r="BG36" s="158"/>
      <c r="BH36" s="159"/>
      <c r="BI36" s="159"/>
      <c r="BJ36" s="159"/>
      <c r="BK36" s="159"/>
      <c r="BL36" s="228"/>
      <c r="BM36" s="169"/>
      <c r="BN36" s="169"/>
      <c r="BO36" s="169"/>
      <c r="BP36" s="169"/>
      <c r="BQ36" s="169"/>
      <c r="BR36" s="175"/>
      <c r="BS36" s="16"/>
      <c r="BT36" s="17"/>
      <c r="BU36" s="17"/>
      <c r="BV36" s="17"/>
      <c r="BW36" s="17"/>
      <c r="BX36" s="23"/>
      <c r="BY36" s="233"/>
      <c r="BZ36" s="233"/>
      <c r="CA36" s="233"/>
      <c r="CB36" s="233"/>
      <c r="CC36" s="233"/>
      <c r="CD36" s="234"/>
      <c r="CE36" s="169"/>
      <c r="CF36" s="169"/>
      <c r="CG36" s="169"/>
      <c r="CH36" s="169"/>
      <c r="CI36" s="169"/>
      <c r="CJ36" s="235"/>
      <c r="CK36" s="211"/>
      <c r="CL36" s="211"/>
      <c r="CM36" s="211"/>
      <c r="CN36" s="211"/>
      <c r="CO36" s="211"/>
      <c r="CP36" s="212"/>
    </row>
    <row r="37" spans="1:94" ht="8.25" customHeight="1">
      <c r="A37" s="291">
        <v>0</v>
      </c>
      <c r="B37" s="292"/>
      <c r="C37" s="293"/>
      <c r="D37" s="299" t="s">
        <v>10</v>
      </c>
      <c r="E37" s="216"/>
      <c r="F37" s="216"/>
      <c r="G37" s="216"/>
      <c r="H37" s="216"/>
      <c r="I37" s="216"/>
      <c r="J37" s="216"/>
      <c r="K37" s="216"/>
      <c r="L37" s="216"/>
      <c r="M37" s="216"/>
      <c r="N37" s="216"/>
      <c r="O37" s="216"/>
      <c r="P37" s="216"/>
      <c r="Q37" s="256"/>
      <c r="R37" s="256"/>
      <c r="S37" s="256"/>
      <c r="T37" s="256"/>
      <c r="U37" s="256"/>
      <c r="V37" s="256"/>
      <c r="W37" s="341"/>
      <c r="X37" s="342"/>
      <c r="Y37" s="342"/>
      <c r="Z37" s="342"/>
      <c r="AA37" s="342"/>
      <c r="AB37" s="343"/>
      <c r="AC37" s="271"/>
      <c r="AD37" s="272"/>
      <c r="AE37" s="272"/>
      <c r="AF37" s="272"/>
      <c r="AG37" s="272"/>
      <c r="AH37" s="273"/>
      <c r="AI37" s="234"/>
      <c r="AJ37" s="350"/>
      <c r="AK37" s="350"/>
      <c r="AL37" s="350"/>
      <c r="AM37" s="350"/>
      <c r="AN37" s="350"/>
      <c r="AO37" s="169">
        <f>IF(ISERROR(ROUNDDOWN(AC37/AI37,2)),0,ROUNDDOWN(AC37/AI37,2))</f>
        <v>0</v>
      </c>
      <c r="AP37" s="169"/>
      <c r="AQ37" s="169"/>
      <c r="AR37" s="169"/>
      <c r="AS37" s="169"/>
      <c r="AT37" s="169"/>
      <c r="AU37" s="152" t="str">
        <f>IF(AO37=0,"",(IF(AO37&gt;=IF(W37&gt;=2,1.98,3.3),"OK","NG")))</f>
        <v/>
      </c>
      <c r="AV37" s="153"/>
      <c r="AW37" s="153"/>
      <c r="AX37" s="153"/>
      <c r="AY37" s="153"/>
      <c r="AZ37" s="176"/>
      <c r="BA37" s="171"/>
      <c r="BB37" s="172"/>
      <c r="BC37" s="172"/>
      <c r="BD37" s="172"/>
      <c r="BE37" s="172"/>
      <c r="BF37" s="172"/>
      <c r="BG37" s="152">
        <f>IF(ISERROR(ROUNDDOWN(AC37/BA37,2)),0,ROUNDDOWN(AC37/BA37,2))</f>
        <v>0</v>
      </c>
      <c r="BH37" s="153"/>
      <c r="BI37" s="153"/>
      <c r="BJ37" s="153"/>
      <c r="BK37" s="153"/>
      <c r="BL37" s="226"/>
      <c r="BM37" s="169" t="str">
        <f>IF(BG37=0,"",(IF(BG37&gt;=IF(W37&gt;=2,1.98,3.3),"OK","NG")))</f>
        <v/>
      </c>
      <c r="BN37" s="169"/>
      <c r="BO37" s="169"/>
      <c r="BP37" s="169"/>
      <c r="BQ37" s="169"/>
      <c r="BR37" s="175"/>
      <c r="BS37" s="16"/>
      <c r="BT37" s="17"/>
      <c r="BU37" s="17"/>
      <c r="BV37" s="17"/>
      <c r="BW37" s="17"/>
      <c r="BX37" s="23"/>
      <c r="BY37" s="229"/>
      <c r="BZ37" s="229"/>
      <c r="CA37" s="229"/>
      <c r="CB37" s="229"/>
      <c r="CC37" s="229"/>
      <c r="CD37" s="230"/>
      <c r="CE37" s="169">
        <f>IF(ISERROR(ROUNDDOWN(AC37/BY37,2)),0,(ROUNDDOWN(AC37/BY37,2)))</f>
        <v>0</v>
      </c>
      <c r="CF37" s="169"/>
      <c r="CG37" s="169"/>
      <c r="CH37" s="169"/>
      <c r="CI37" s="169"/>
      <c r="CJ37" s="235"/>
      <c r="CK37" s="211" t="str">
        <f>IF(CE37=0,"",(IF(CE37&gt;=IF(W37&gt;=2,1.98,3.3),"OK","NG")))</f>
        <v/>
      </c>
      <c r="CL37" s="211"/>
      <c r="CM37" s="211"/>
      <c r="CN37" s="211"/>
      <c r="CO37" s="211"/>
      <c r="CP37" s="212"/>
    </row>
    <row r="38" spans="1:94" ht="8.25" customHeight="1">
      <c r="A38" s="291"/>
      <c r="B38" s="292"/>
      <c r="C38" s="293"/>
      <c r="D38" s="299"/>
      <c r="E38" s="216"/>
      <c r="F38" s="216"/>
      <c r="G38" s="216"/>
      <c r="H38" s="216"/>
      <c r="I38" s="216"/>
      <c r="J38" s="216"/>
      <c r="K38" s="216"/>
      <c r="L38" s="216"/>
      <c r="M38" s="216"/>
      <c r="N38" s="216"/>
      <c r="O38" s="216"/>
      <c r="P38" s="216"/>
      <c r="Q38" s="256"/>
      <c r="R38" s="256"/>
      <c r="S38" s="256"/>
      <c r="T38" s="256"/>
      <c r="U38" s="256"/>
      <c r="V38" s="256"/>
      <c r="W38" s="344"/>
      <c r="X38" s="345"/>
      <c r="Y38" s="345"/>
      <c r="Z38" s="345"/>
      <c r="AA38" s="345"/>
      <c r="AB38" s="346"/>
      <c r="AC38" s="274"/>
      <c r="AD38" s="275"/>
      <c r="AE38" s="275"/>
      <c r="AF38" s="275"/>
      <c r="AG38" s="275"/>
      <c r="AH38" s="276"/>
      <c r="AI38" s="351"/>
      <c r="AJ38" s="172"/>
      <c r="AK38" s="172"/>
      <c r="AL38" s="172"/>
      <c r="AM38" s="172"/>
      <c r="AN38" s="172"/>
      <c r="AO38" s="169"/>
      <c r="AP38" s="169"/>
      <c r="AQ38" s="169"/>
      <c r="AR38" s="169"/>
      <c r="AS38" s="169"/>
      <c r="AT38" s="169"/>
      <c r="AU38" s="155"/>
      <c r="AV38" s="156"/>
      <c r="AW38" s="156"/>
      <c r="AX38" s="156"/>
      <c r="AY38" s="156"/>
      <c r="AZ38" s="177"/>
      <c r="BA38" s="171"/>
      <c r="BB38" s="172"/>
      <c r="BC38" s="172"/>
      <c r="BD38" s="172"/>
      <c r="BE38" s="172"/>
      <c r="BF38" s="172"/>
      <c r="BG38" s="155"/>
      <c r="BH38" s="156"/>
      <c r="BI38" s="156"/>
      <c r="BJ38" s="156"/>
      <c r="BK38" s="156"/>
      <c r="BL38" s="227"/>
      <c r="BM38" s="169"/>
      <c r="BN38" s="169"/>
      <c r="BO38" s="169"/>
      <c r="BP38" s="169"/>
      <c r="BQ38" s="169"/>
      <c r="BR38" s="175"/>
      <c r="BS38" s="16"/>
      <c r="BT38" s="17"/>
      <c r="BU38" s="17"/>
      <c r="BV38" s="17"/>
      <c r="BW38" s="17"/>
      <c r="BX38" s="23"/>
      <c r="BY38" s="231"/>
      <c r="BZ38" s="231"/>
      <c r="CA38" s="231"/>
      <c r="CB38" s="231"/>
      <c r="CC38" s="231"/>
      <c r="CD38" s="232"/>
      <c r="CE38" s="169"/>
      <c r="CF38" s="169"/>
      <c r="CG38" s="169"/>
      <c r="CH38" s="169"/>
      <c r="CI38" s="169"/>
      <c r="CJ38" s="235"/>
      <c r="CK38" s="211"/>
      <c r="CL38" s="211"/>
      <c r="CM38" s="211"/>
      <c r="CN38" s="211"/>
      <c r="CO38" s="211"/>
      <c r="CP38" s="212"/>
    </row>
    <row r="39" spans="1:94" ht="8.25" customHeight="1">
      <c r="A39" s="291"/>
      <c r="B39" s="292"/>
      <c r="C39" s="293"/>
      <c r="D39" s="299"/>
      <c r="E39" s="216"/>
      <c r="F39" s="216"/>
      <c r="G39" s="216"/>
      <c r="H39" s="216"/>
      <c r="I39" s="216"/>
      <c r="J39" s="216"/>
      <c r="K39" s="216"/>
      <c r="L39" s="216"/>
      <c r="M39" s="216"/>
      <c r="N39" s="216"/>
      <c r="O39" s="216"/>
      <c r="P39" s="216"/>
      <c r="Q39" s="256"/>
      <c r="R39" s="256"/>
      <c r="S39" s="256"/>
      <c r="T39" s="256"/>
      <c r="U39" s="256"/>
      <c r="V39" s="256"/>
      <c r="W39" s="347"/>
      <c r="X39" s="348"/>
      <c r="Y39" s="348"/>
      <c r="Z39" s="348"/>
      <c r="AA39" s="348"/>
      <c r="AB39" s="349"/>
      <c r="AC39" s="277"/>
      <c r="AD39" s="278"/>
      <c r="AE39" s="278"/>
      <c r="AF39" s="278"/>
      <c r="AG39" s="278"/>
      <c r="AH39" s="279"/>
      <c r="AI39" s="351"/>
      <c r="AJ39" s="172"/>
      <c r="AK39" s="172"/>
      <c r="AL39" s="172"/>
      <c r="AM39" s="172"/>
      <c r="AN39" s="172"/>
      <c r="AO39" s="169"/>
      <c r="AP39" s="169"/>
      <c r="AQ39" s="169"/>
      <c r="AR39" s="169"/>
      <c r="AS39" s="169"/>
      <c r="AT39" s="169"/>
      <c r="AU39" s="158"/>
      <c r="AV39" s="159"/>
      <c r="AW39" s="159"/>
      <c r="AX39" s="159"/>
      <c r="AY39" s="159"/>
      <c r="AZ39" s="178"/>
      <c r="BA39" s="171"/>
      <c r="BB39" s="172"/>
      <c r="BC39" s="172"/>
      <c r="BD39" s="172"/>
      <c r="BE39" s="172"/>
      <c r="BF39" s="172"/>
      <c r="BG39" s="158"/>
      <c r="BH39" s="159"/>
      <c r="BI39" s="159"/>
      <c r="BJ39" s="159"/>
      <c r="BK39" s="159"/>
      <c r="BL39" s="228"/>
      <c r="BM39" s="169"/>
      <c r="BN39" s="169"/>
      <c r="BO39" s="169"/>
      <c r="BP39" s="169"/>
      <c r="BQ39" s="169"/>
      <c r="BR39" s="175"/>
      <c r="BS39" s="16"/>
      <c r="BT39" s="17"/>
      <c r="BU39" s="17"/>
      <c r="BV39" s="17"/>
      <c r="BW39" s="17"/>
      <c r="BX39" s="23"/>
      <c r="BY39" s="233"/>
      <c r="BZ39" s="233"/>
      <c r="CA39" s="233"/>
      <c r="CB39" s="233"/>
      <c r="CC39" s="233"/>
      <c r="CD39" s="234"/>
      <c r="CE39" s="169"/>
      <c r="CF39" s="169"/>
      <c r="CG39" s="169"/>
      <c r="CH39" s="169"/>
      <c r="CI39" s="169"/>
      <c r="CJ39" s="235"/>
      <c r="CK39" s="211"/>
      <c r="CL39" s="211"/>
      <c r="CM39" s="211"/>
      <c r="CN39" s="211"/>
      <c r="CO39" s="211"/>
      <c r="CP39" s="212"/>
    </row>
    <row r="40" spans="1:94" ht="8.25" customHeight="1">
      <c r="A40" s="291">
        <v>0</v>
      </c>
      <c r="B40" s="292"/>
      <c r="C40" s="293"/>
      <c r="D40" s="299" t="s">
        <v>10</v>
      </c>
      <c r="E40" s="216"/>
      <c r="F40" s="216"/>
      <c r="G40" s="216"/>
      <c r="H40" s="216"/>
      <c r="I40" s="216"/>
      <c r="J40" s="216"/>
      <c r="K40" s="216"/>
      <c r="L40" s="216"/>
      <c r="M40" s="216"/>
      <c r="N40" s="216"/>
      <c r="O40" s="216"/>
      <c r="P40" s="216"/>
      <c r="Q40" s="256"/>
      <c r="R40" s="256"/>
      <c r="S40" s="256"/>
      <c r="T40" s="256"/>
      <c r="U40" s="256"/>
      <c r="V40" s="256"/>
      <c r="W40" s="341"/>
      <c r="X40" s="342"/>
      <c r="Y40" s="342"/>
      <c r="Z40" s="342"/>
      <c r="AA40" s="342"/>
      <c r="AB40" s="343"/>
      <c r="AC40" s="271"/>
      <c r="AD40" s="272"/>
      <c r="AE40" s="272"/>
      <c r="AF40" s="272"/>
      <c r="AG40" s="272"/>
      <c r="AH40" s="273"/>
      <c r="AI40" s="234"/>
      <c r="AJ40" s="350"/>
      <c r="AK40" s="350"/>
      <c r="AL40" s="350"/>
      <c r="AM40" s="350"/>
      <c r="AN40" s="350"/>
      <c r="AO40" s="169">
        <f>IF(ISERROR(ROUNDDOWN(AC40/AI40,2)),0,ROUNDDOWN(AC40/AI40,2))</f>
        <v>0</v>
      </c>
      <c r="AP40" s="169"/>
      <c r="AQ40" s="169"/>
      <c r="AR40" s="169"/>
      <c r="AS40" s="169"/>
      <c r="AT40" s="169"/>
      <c r="AU40" s="152" t="str">
        <f>IF(AO40=0,"",(IF(AO40&gt;=IF(W40&gt;=2,1.98,3.3),"OK","NG")))</f>
        <v/>
      </c>
      <c r="AV40" s="153"/>
      <c r="AW40" s="153"/>
      <c r="AX40" s="153"/>
      <c r="AY40" s="153"/>
      <c r="AZ40" s="176"/>
      <c r="BA40" s="171"/>
      <c r="BB40" s="172"/>
      <c r="BC40" s="172"/>
      <c r="BD40" s="172"/>
      <c r="BE40" s="172"/>
      <c r="BF40" s="172"/>
      <c r="BG40" s="152">
        <f>IF(ISERROR(ROUNDDOWN(AC40/BA40,2)),0,ROUNDDOWN(AC40/BA40,2))</f>
        <v>0</v>
      </c>
      <c r="BH40" s="153"/>
      <c r="BI40" s="153"/>
      <c r="BJ40" s="153"/>
      <c r="BK40" s="153"/>
      <c r="BL40" s="226"/>
      <c r="BM40" s="169" t="str">
        <f>IF(BG40=0,"",(IF(BG40&gt;=IF(W40&gt;=2,1.98,3.3),"OK","NG")))</f>
        <v/>
      </c>
      <c r="BN40" s="169"/>
      <c r="BO40" s="169"/>
      <c r="BP40" s="169"/>
      <c r="BQ40" s="169"/>
      <c r="BR40" s="175"/>
      <c r="BS40" s="16"/>
      <c r="BT40" s="17"/>
      <c r="BU40" s="17"/>
      <c r="BV40" s="17"/>
      <c r="BW40" s="17"/>
      <c r="BX40" s="23"/>
      <c r="BY40" s="229"/>
      <c r="BZ40" s="229"/>
      <c r="CA40" s="229"/>
      <c r="CB40" s="229"/>
      <c r="CC40" s="229"/>
      <c r="CD40" s="230"/>
      <c r="CE40" s="169">
        <f>IF(ISERROR(ROUNDDOWN(AC40/BY40,2)),0,(ROUNDDOWN(AC40/BY40,2)))</f>
        <v>0</v>
      </c>
      <c r="CF40" s="169"/>
      <c r="CG40" s="169"/>
      <c r="CH40" s="169"/>
      <c r="CI40" s="169"/>
      <c r="CJ40" s="235"/>
      <c r="CK40" s="211" t="str">
        <f>IF(CE40=0,"",(IF(CE40&gt;=IF(W40&gt;=2,1.98,3.3),"OK","NG")))</f>
        <v/>
      </c>
      <c r="CL40" s="211"/>
      <c r="CM40" s="211"/>
      <c r="CN40" s="211"/>
      <c r="CO40" s="211"/>
      <c r="CP40" s="212"/>
    </row>
    <row r="41" spans="1:94" ht="8.25" customHeight="1">
      <c r="A41" s="291"/>
      <c r="B41" s="292"/>
      <c r="C41" s="293"/>
      <c r="D41" s="299"/>
      <c r="E41" s="216"/>
      <c r="F41" s="216"/>
      <c r="G41" s="216"/>
      <c r="H41" s="216"/>
      <c r="I41" s="216"/>
      <c r="J41" s="216"/>
      <c r="K41" s="216"/>
      <c r="L41" s="216"/>
      <c r="M41" s="216"/>
      <c r="N41" s="216"/>
      <c r="O41" s="216"/>
      <c r="P41" s="216"/>
      <c r="Q41" s="256"/>
      <c r="R41" s="256"/>
      <c r="S41" s="256"/>
      <c r="T41" s="256"/>
      <c r="U41" s="256"/>
      <c r="V41" s="256"/>
      <c r="W41" s="344"/>
      <c r="X41" s="345"/>
      <c r="Y41" s="345"/>
      <c r="Z41" s="345"/>
      <c r="AA41" s="345"/>
      <c r="AB41" s="346"/>
      <c r="AC41" s="274"/>
      <c r="AD41" s="275"/>
      <c r="AE41" s="275"/>
      <c r="AF41" s="275"/>
      <c r="AG41" s="275"/>
      <c r="AH41" s="276"/>
      <c r="AI41" s="351"/>
      <c r="AJ41" s="172"/>
      <c r="AK41" s="172"/>
      <c r="AL41" s="172"/>
      <c r="AM41" s="172"/>
      <c r="AN41" s="172"/>
      <c r="AO41" s="169"/>
      <c r="AP41" s="169"/>
      <c r="AQ41" s="169"/>
      <c r="AR41" s="169"/>
      <c r="AS41" s="169"/>
      <c r="AT41" s="169"/>
      <c r="AU41" s="155"/>
      <c r="AV41" s="156"/>
      <c r="AW41" s="156"/>
      <c r="AX41" s="156"/>
      <c r="AY41" s="156"/>
      <c r="AZ41" s="177"/>
      <c r="BA41" s="171"/>
      <c r="BB41" s="172"/>
      <c r="BC41" s="172"/>
      <c r="BD41" s="172"/>
      <c r="BE41" s="172"/>
      <c r="BF41" s="172"/>
      <c r="BG41" s="155"/>
      <c r="BH41" s="156"/>
      <c r="BI41" s="156"/>
      <c r="BJ41" s="156"/>
      <c r="BK41" s="156"/>
      <c r="BL41" s="227"/>
      <c r="BM41" s="169"/>
      <c r="BN41" s="169"/>
      <c r="BO41" s="169"/>
      <c r="BP41" s="169"/>
      <c r="BQ41" s="169"/>
      <c r="BR41" s="175"/>
      <c r="BS41" s="16"/>
      <c r="BT41" s="17"/>
      <c r="BU41" s="17"/>
      <c r="BV41" s="17"/>
      <c r="BW41" s="17"/>
      <c r="BX41" s="23"/>
      <c r="BY41" s="231"/>
      <c r="BZ41" s="231"/>
      <c r="CA41" s="231"/>
      <c r="CB41" s="231"/>
      <c r="CC41" s="231"/>
      <c r="CD41" s="232"/>
      <c r="CE41" s="169"/>
      <c r="CF41" s="169"/>
      <c r="CG41" s="169"/>
      <c r="CH41" s="169"/>
      <c r="CI41" s="169"/>
      <c r="CJ41" s="235"/>
      <c r="CK41" s="211"/>
      <c r="CL41" s="211"/>
      <c r="CM41" s="211"/>
      <c r="CN41" s="211"/>
      <c r="CO41" s="211"/>
      <c r="CP41" s="212"/>
    </row>
    <row r="42" spans="1:94" ht="8.25" customHeight="1">
      <c r="A42" s="291"/>
      <c r="B42" s="292"/>
      <c r="C42" s="293"/>
      <c r="D42" s="299"/>
      <c r="E42" s="216"/>
      <c r="F42" s="216"/>
      <c r="G42" s="216"/>
      <c r="H42" s="216"/>
      <c r="I42" s="216"/>
      <c r="J42" s="216"/>
      <c r="K42" s="216"/>
      <c r="L42" s="216"/>
      <c r="M42" s="216"/>
      <c r="N42" s="216"/>
      <c r="O42" s="216"/>
      <c r="P42" s="216"/>
      <c r="Q42" s="256"/>
      <c r="R42" s="256"/>
      <c r="S42" s="256"/>
      <c r="T42" s="256"/>
      <c r="U42" s="256"/>
      <c r="V42" s="256"/>
      <c r="W42" s="347"/>
      <c r="X42" s="348"/>
      <c r="Y42" s="348"/>
      <c r="Z42" s="348"/>
      <c r="AA42" s="348"/>
      <c r="AB42" s="349"/>
      <c r="AC42" s="277"/>
      <c r="AD42" s="278"/>
      <c r="AE42" s="278"/>
      <c r="AF42" s="278"/>
      <c r="AG42" s="278"/>
      <c r="AH42" s="279"/>
      <c r="AI42" s="351"/>
      <c r="AJ42" s="172"/>
      <c r="AK42" s="172"/>
      <c r="AL42" s="172"/>
      <c r="AM42" s="172"/>
      <c r="AN42" s="172"/>
      <c r="AO42" s="169"/>
      <c r="AP42" s="169"/>
      <c r="AQ42" s="169"/>
      <c r="AR42" s="169"/>
      <c r="AS42" s="169"/>
      <c r="AT42" s="169"/>
      <c r="AU42" s="158"/>
      <c r="AV42" s="159"/>
      <c r="AW42" s="159"/>
      <c r="AX42" s="159"/>
      <c r="AY42" s="159"/>
      <c r="AZ42" s="178"/>
      <c r="BA42" s="171"/>
      <c r="BB42" s="172"/>
      <c r="BC42" s="172"/>
      <c r="BD42" s="172"/>
      <c r="BE42" s="172"/>
      <c r="BF42" s="172"/>
      <c r="BG42" s="158"/>
      <c r="BH42" s="159"/>
      <c r="BI42" s="159"/>
      <c r="BJ42" s="159"/>
      <c r="BK42" s="159"/>
      <c r="BL42" s="228"/>
      <c r="BM42" s="169"/>
      <c r="BN42" s="169"/>
      <c r="BO42" s="169"/>
      <c r="BP42" s="169"/>
      <c r="BQ42" s="169"/>
      <c r="BR42" s="175"/>
      <c r="BS42" s="16"/>
      <c r="BT42" s="17"/>
      <c r="BU42" s="17"/>
      <c r="BV42" s="17"/>
      <c r="BW42" s="17"/>
      <c r="BX42" s="23"/>
      <c r="BY42" s="233"/>
      <c r="BZ42" s="233"/>
      <c r="CA42" s="233"/>
      <c r="CB42" s="233"/>
      <c r="CC42" s="233"/>
      <c r="CD42" s="234"/>
      <c r="CE42" s="169"/>
      <c r="CF42" s="169"/>
      <c r="CG42" s="169"/>
      <c r="CH42" s="169"/>
      <c r="CI42" s="169"/>
      <c r="CJ42" s="235"/>
      <c r="CK42" s="211"/>
      <c r="CL42" s="211"/>
      <c r="CM42" s="211"/>
      <c r="CN42" s="211"/>
      <c r="CO42" s="211"/>
      <c r="CP42" s="212"/>
    </row>
    <row r="43" spans="1:94" ht="8.25" customHeight="1">
      <c r="A43" s="291"/>
      <c r="B43" s="292"/>
      <c r="C43" s="293"/>
      <c r="D43" s="299" t="s">
        <v>10</v>
      </c>
      <c r="E43" s="216"/>
      <c r="F43" s="216"/>
      <c r="G43" s="216"/>
      <c r="H43" s="216"/>
      <c r="I43" s="216"/>
      <c r="J43" s="216"/>
      <c r="K43" s="216"/>
      <c r="L43" s="216"/>
      <c r="M43" s="216"/>
      <c r="N43" s="216"/>
      <c r="O43" s="216"/>
      <c r="P43" s="216"/>
      <c r="Q43" s="256"/>
      <c r="R43" s="256"/>
      <c r="S43" s="256"/>
      <c r="T43" s="256"/>
      <c r="U43" s="256"/>
      <c r="V43" s="256"/>
      <c r="W43" s="341"/>
      <c r="X43" s="342"/>
      <c r="Y43" s="342"/>
      <c r="Z43" s="342"/>
      <c r="AA43" s="342"/>
      <c r="AB43" s="343"/>
      <c r="AC43" s="271"/>
      <c r="AD43" s="272"/>
      <c r="AE43" s="272"/>
      <c r="AF43" s="272"/>
      <c r="AG43" s="272"/>
      <c r="AH43" s="273"/>
      <c r="AI43" s="234"/>
      <c r="AJ43" s="350"/>
      <c r="AK43" s="350"/>
      <c r="AL43" s="350"/>
      <c r="AM43" s="350"/>
      <c r="AN43" s="350"/>
      <c r="AO43" s="169">
        <f>IF(ISERROR(ROUNDDOWN(AC43/AI43,2)),0,ROUNDDOWN(AC43/AI43,2))</f>
        <v>0</v>
      </c>
      <c r="AP43" s="169"/>
      <c r="AQ43" s="169"/>
      <c r="AR43" s="169"/>
      <c r="AS43" s="169"/>
      <c r="AT43" s="169"/>
      <c r="AU43" s="152" t="str">
        <f>IF(AO43=0,"",(IF(AO43&gt;=IF(W43&gt;=2,1.98,3.3),"OK","NG")))</f>
        <v/>
      </c>
      <c r="AV43" s="153"/>
      <c r="AW43" s="153"/>
      <c r="AX43" s="153"/>
      <c r="AY43" s="153"/>
      <c r="AZ43" s="176"/>
      <c r="BA43" s="171"/>
      <c r="BB43" s="172"/>
      <c r="BC43" s="172"/>
      <c r="BD43" s="172"/>
      <c r="BE43" s="172"/>
      <c r="BF43" s="172"/>
      <c r="BG43" s="152">
        <f>IF(ISERROR(ROUNDDOWN(AC43/BA43,2)),0,ROUNDDOWN(AC43/BA43,2))</f>
        <v>0</v>
      </c>
      <c r="BH43" s="153"/>
      <c r="BI43" s="153"/>
      <c r="BJ43" s="153"/>
      <c r="BK43" s="153"/>
      <c r="BL43" s="226"/>
      <c r="BM43" s="169" t="str">
        <f>IF(BG43=0,"",(IF(BG43&gt;=IF(W43&gt;=2,1.98,3.3),"OK","NG")))</f>
        <v/>
      </c>
      <c r="BN43" s="169"/>
      <c r="BO43" s="169"/>
      <c r="BP43" s="169"/>
      <c r="BQ43" s="169"/>
      <c r="BR43" s="175"/>
      <c r="BS43" s="16"/>
      <c r="BT43" s="17"/>
      <c r="BU43" s="17"/>
      <c r="BV43" s="17"/>
      <c r="BW43" s="17"/>
      <c r="BX43" s="23"/>
      <c r="BY43" s="229"/>
      <c r="BZ43" s="229"/>
      <c r="CA43" s="229"/>
      <c r="CB43" s="229"/>
      <c r="CC43" s="229"/>
      <c r="CD43" s="230"/>
      <c r="CE43" s="169">
        <f>IF(ISERROR(ROUNDDOWN(AC43/BY43,2)),0,(ROUNDDOWN(AC43/BY43,2)))</f>
        <v>0</v>
      </c>
      <c r="CF43" s="169"/>
      <c r="CG43" s="169"/>
      <c r="CH43" s="169"/>
      <c r="CI43" s="169"/>
      <c r="CJ43" s="235"/>
      <c r="CK43" s="211" t="str">
        <f>IF(CE43=0,"",(IF(CE43&gt;=IF(W43&gt;=2,1.98,3.3),"OK","NG")))</f>
        <v/>
      </c>
      <c r="CL43" s="211"/>
      <c r="CM43" s="211"/>
      <c r="CN43" s="211"/>
      <c r="CO43" s="211"/>
      <c r="CP43" s="212"/>
    </row>
    <row r="44" spans="1:94" ht="8.25" customHeight="1">
      <c r="A44" s="291"/>
      <c r="B44" s="292"/>
      <c r="C44" s="293"/>
      <c r="D44" s="299"/>
      <c r="E44" s="216"/>
      <c r="F44" s="216"/>
      <c r="G44" s="216"/>
      <c r="H44" s="216"/>
      <c r="I44" s="216"/>
      <c r="J44" s="216"/>
      <c r="K44" s="216"/>
      <c r="L44" s="216"/>
      <c r="M44" s="216"/>
      <c r="N44" s="216"/>
      <c r="O44" s="216"/>
      <c r="P44" s="216"/>
      <c r="Q44" s="256"/>
      <c r="R44" s="256"/>
      <c r="S44" s="256"/>
      <c r="T44" s="256"/>
      <c r="U44" s="256"/>
      <c r="V44" s="256"/>
      <c r="W44" s="344"/>
      <c r="X44" s="345"/>
      <c r="Y44" s="345"/>
      <c r="Z44" s="345"/>
      <c r="AA44" s="345"/>
      <c r="AB44" s="346"/>
      <c r="AC44" s="274"/>
      <c r="AD44" s="275"/>
      <c r="AE44" s="275"/>
      <c r="AF44" s="275"/>
      <c r="AG44" s="275"/>
      <c r="AH44" s="276"/>
      <c r="AI44" s="351"/>
      <c r="AJ44" s="172"/>
      <c r="AK44" s="172"/>
      <c r="AL44" s="172"/>
      <c r="AM44" s="172"/>
      <c r="AN44" s="172"/>
      <c r="AO44" s="169"/>
      <c r="AP44" s="169"/>
      <c r="AQ44" s="169"/>
      <c r="AR44" s="169"/>
      <c r="AS44" s="169"/>
      <c r="AT44" s="169"/>
      <c r="AU44" s="155"/>
      <c r="AV44" s="156"/>
      <c r="AW44" s="156"/>
      <c r="AX44" s="156"/>
      <c r="AY44" s="156"/>
      <c r="AZ44" s="177"/>
      <c r="BA44" s="171"/>
      <c r="BB44" s="172"/>
      <c r="BC44" s="172"/>
      <c r="BD44" s="172"/>
      <c r="BE44" s="172"/>
      <c r="BF44" s="172"/>
      <c r="BG44" s="155"/>
      <c r="BH44" s="156"/>
      <c r="BI44" s="156"/>
      <c r="BJ44" s="156"/>
      <c r="BK44" s="156"/>
      <c r="BL44" s="227"/>
      <c r="BM44" s="169"/>
      <c r="BN44" s="169"/>
      <c r="BO44" s="169"/>
      <c r="BP44" s="169"/>
      <c r="BQ44" s="169"/>
      <c r="BR44" s="175"/>
      <c r="BS44" s="16"/>
      <c r="BT44" s="17"/>
      <c r="BU44" s="17"/>
      <c r="BV44" s="17"/>
      <c r="BW44" s="17"/>
      <c r="BX44" s="23"/>
      <c r="BY44" s="231"/>
      <c r="BZ44" s="231"/>
      <c r="CA44" s="231"/>
      <c r="CB44" s="231"/>
      <c r="CC44" s="231"/>
      <c r="CD44" s="232"/>
      <c r="CE44" s="169"/>
      <c r="CF44" s="169"/>
      <c r="CG44" s="169"/>
      <c r="CH44" s="169"/>
      <c r="CI44" s="169"/>
      <c r="CJ44" s="235"/>
      <c r="CK44" s="211"/>
      <c r="CL44" s="211"/>
      <c r="CM44" s="211"/>
      <c r="CN44" s="211"/>
      <c r="CO44" s="211"/>
      <c r="CP44" s="212"/>
    </row>
    <row r="45" spans="1:94" ht="8.25" customHeight="1">
      <c r="A45" s="291"/>
      <c r="B45" s="292"/>
      <c r="C45" s="293"/>
      <c r="D45" s="299"/>
      <c r="E45" s="216"/>
      <c r="F45" s="216"/>
      <c r="G45" s="216"/>
      <c r="H45" s="216"/>
      <c r="I45" s="216"/>
      <c r="J45" s="216"/>
      <c r="K45" s="216"/>
      <c r="L45" s="216"/>
      <c r="M45" s="216"/>
      <c r="N45" s="216"/>
      <c r="O45" s="216"/>
      <c r="P45" s="216"/>
      <c r="Q45" s="256"/>
      <c r="R45" s="256"/>
      <c r="S45" s="256"/>
      <c r="T45" s="256"/>
      <c r="U45" s="256"/>
      <c r="V45" s="256"/>
      <c r="W45" s="347"/>
      <c r="X45" s="348"/>
      <c r="Y45" s="348"/>
      <c r="Z45" s="348"/>
      <c r="AA45" s="348"/>
      <c r="AB45" s="349"/>
      <c r="AC45" s="277"/>
      <c r="AD45" s="278"/>
      <c r="AE45" s="278"/>
      <c r="AF45" s="278"/>
      <c r="AG45" s="278"/>
      <c r="AH45" s="279"/>
      <c r="AI45" s="351"/>
      <c r="AJ45" s="172"/>
      <c r="AK45" s="172"/>
      <c r="AL45" s="172"/>
      <c r="AM45" s="172"/>
      <c r="AN45" s="172"/>
      <c r="AO45" s="169"/>
      <c r="AP45" s="169"/>
      <c r="AQ45" s="169"/>
      <c r="AR45" s="169"/>
      <c r="AS45" s="169"/>
      <c r="AT45" s="169"/>
      <c r="AU45" s="158"/>
      <c r="AV45" s="159"/>
      <c r="AW45" s="159"/>
      <c r="AX45" s="159"/>
      <c r="AY45" s="159"/>
      <c r="AZ45" s="178"/>
      <c r="BA45" s="171"/>
      <c r="BB45" s="172"/>
      <c r="BC45" s="172"/>
      <c r="BD45" s="172"/>
      <c r="BE45" s="172"/>
      <c r="BF45" s="172"/>
      <c r="BG45" s="158"/>
      <c r="BH45" s="159"/>
      <c r="BI45" s="159"/>
      <c r="BJ45" s="159"/>
      <c r="BK45" s="159"/>
      <c r="BL45" s="228"/>
      <c r="BM45" s="169"/>
      <c r="BN45" s="169"/>
      <c r="BO45" s="169"/>
      <c r="BP45" s="169"/>
      <c r="BQ45" s="169"/>
      <c r="BR45" s="175"/>
      <c r="BS45" s="16"/>
      <c r="BT45" s="17"/>
      <c r="BU45" s="17"/>
      <c r="BV45" s="17"/>
      <c r="BW45" s="17"/>
      <c r="BX45" s="23"/>
      <c r="BY45" s="233"/>
      <c r="BZ45" s="233"/>
      <c r="CA45" s="233"/>
      <c r="CB45" s="233"/>
      <c r="CC45" s="233"/>
      <c r="CD45" s="234"/>
      <c r="CE45" s="169"/>
      <c r="CF45" s="169"/>
      <c r="CG45" s="169"/>
      <c r="CH45" s="169"/>
      <c r="CI45" s="169"/>
      <c r="CJ45" s="235"/>
      <c r="CK45" s="211"/>
      <c r="CL45" s="211"/>
      <c r="CM45" s="211"/>
      <c r="CN45" s="211"/>
      <c r="CO45" s="211"/>
      <c r="CP45" s="212"/>
    </row>
    <row r="46" spans="1:94" ht="8.25" customHeight="1">
      <c r="A46" s="291"/>
      <c r="B46" s="292"/>
      <c r="C46" s="293"/>
      <c r="D46" s="299" t="s">
        <v>10</v>
      </c>
      <c r="E46" s="216"/>
      <c r="F46" s="216"/>
      <c r="G46" s="216"/>
      <c r="H46" s="216"/>
      <c r="I46" s="216"/>
      <c r="J46" s="216"/>
      <c r="K46" s="216"/>
      <c r="L46" s="216"/>
      <c r="M46" s="216"/>
      <c r="N46" s="216"/>
      <c r="O46" s="216"/>
      <c r="P46" s="216"/>
      <c r="Q46" s="256"/>
      <c r="R46" s="256"/>
      <c r="S46" s="256"/>
      <c r="T46" s="256"/>
      <c r="U46" s="256"/>
      <c r="V46" s="256"/>
      <c r="W46" s="341"/>
      <c r="X46" s="342"/>
      <c r="Y46" s="342"/>
      <c r="Z46" s="342"/>
      <c r="AA46" s="342"/>
      <c r="AB46" s="343"/>
      <c r="AC46" s="271"/>
      <c r="AD46" s="272"/>
      <c r="AE46" s="272"/>
      <c r="AF46" s="272"/>
      <c r="AG46" s="272"/>
      <c r="AH46" s="273"/>
      <c r="AI46" s="234"/>
      <c r="AJ46" s="350"/>
      <c r="AK46" s="350"/>
      <c r="AL46" s="350"/>
      <c r="AM46" s="350"/>
      <c r="AN46" s="350"/>
      <c r="AO46" s="169">
        <f>IF(ISERROR(ROUNDDOWN(AC46/AI46,2)),0,ROUNDDOWN(AC46/AI46,2))</f>
        <v>0</v>
      </c>
      <c r="AP46" s="169"/>
      <c r="AQ46" s="169"/>
      <c r="AR46" s="169"/>
      <c r="AS46" s="169"/>
      <c r="AT46" s="169"/>
      <c r="AU46" s="152" t="str">
        <f>IF(AO46=0,"",(IF(AO46&gt;=IF(W46&gt;=2,1.98,3.3),"OK","NG")))</f>
        <v/>
      </c>
      <c r="AV46" s="153"/>
      <c r="AW46" s="153"/>
      <c r="AX46" s="153"/>
      <c r="AY46" s="153"/>
      <c r="AZ46" s="176"/>
      <c r="BA46" s="171"/>
      <c r="BB46" s="172"/>
      <c r="BC46" s="172"/>
      <c r="BD46" s="172"/>
      <c r="BE46" s="172"/>
      <c r="BF46" s="172"/>
      <c r="BG46" s="152">
        <f>IF(ISERROR(ROUNDDOWN(AC46/BA46,2)),0,ROUNDDOWN(AC46/BA46,2))</f>
        <v>0</v>
      </c>
      <c r="BH46" s="153"/>
      <c r="BI46" s="153"/>
      <c r="BJ46" s="153"/>
      <c r="BK46" s="153"/>
      <c r="BL46" s="226"/>
      <c r="BM46" s="169" t="str">
        <f>IF(BG46=0,"",(IF(BG46&gt;=IF(W46&gt;=2,1.98,3.3),"OK","NG")))</f>
        <v/>
      </c>
      <c r="BN46" s="169"/>
      <c r="BO46" s="169"/>
      <c r="BP46" s="169"/>
      <c r="BQ46" s="169"/>
      <c r="BR46" s="175"/>
      <c r="BS46" s="16"/>
      <c r="BT46" s="17"/>
      <c r="BU46" s="17"/>
      <c r="BV46" s="17"/>
      <c r="BW46" s="17"/>
      <c r="BX46" s="23"/>
      <c r="BY46" s="229"/>
      <c r="BZ46" s="229"/>
      <c r="CA46" s="229"/>
      <c r="CB46" s="229"/>
      <c r="CC46" s="229"/>
      <c r="CD46" s="230"/>
      <c r="CE46" s="169">
        <f>IF(ISERROR(ROUNDDOWN(AC46/BY46,2)),0,(ROUNDDOWN(AC46/BY46,2)))</f>
        <v>0</v>
      </c>
      <c r="CF46" s="169"/>
      <c r="CG46" s="169"/>
      <c r="CH46" s="169"/>
      <c r="CI46" s="169"/>
      <c r="CJ46" s="235"/>
      <c r="CK46" s="211" t="str">
        <f>IF(CE46=0,"",(IF(CE46&gt;=IF(W46&gt;=2,1.98,3.3),"OK","NG")))</f>
        <v/>
      </c>
      <c r="CL46" s="211"/>
      <c r="CM46" s="211"/>
      <c r="CN46" s="211"/>
      <c r="CO46" s="211"/>
      <c r="CP46" s="212"/>
    </row>
    <row r="47" spans="1:94" ht="8.25" customHeight="1">
      <c r="A47" s="291"/>
      <c r="B47" s="292"/>
      <c r="C47" s="293"/>
      <c r="D47" s="299"/>
      <c r="E47" s="216"/>
      <c r="F47" s="216"/>
      <c r="G47" s="216"/>
      <c r="H47" s="216"/>
      <c r="I47" s="216"/>
      <c r="J47" s="216"/>
      <c r="K47" s="216"/>
      <c r="L47" s="216"/>
      <c r="M47" s="216"/>
      <c r="N47" s="216"/>
      <c r="O47" s="216"/>
      <c r="P47" s="216"/>
      <c r="Q47" s="256"/>
      <c r="R47" s="256"/>
      <c r="S47" s="256"/>
      <c r="T47" s="256"/>
      <c r="U47" s="256"/>
      <c r="V47" s="256"/>
      <c r="W47" s="344"/>
      <c r="X47" s="345"/>
      <c r="Y47" s="345"/>
      <c r="Z47" s="345"/>
      <c r="AA47" s="345"/>
      <c r="AB47" s="346"/>
      <c r="AC47" s="274"/>
      <c r="AD47" s="275"/>
      <c r="AE47" s="275"/>
      <c r="AF47" s="275"/>
      <c r="AG47" s="275"/>
      <c r="AH47" s="276"/>
      <c r="AI47" s="351"/>
      <c r="AJ47" s="172"/>
      <c r="AK47" s="172"/>
      <c r="AL47" s="172"/>
      <c r="AM47" s="172"/>
      <c r="AN47" s="172"/>
      <c r="AO47" s="169"/>
      <c r="AP47" s="169"/>
      <c r="AQ47" s="169"/>
      <c r="AR47" s="169"/>
      <c r="AS47" s="169"/>
      <c r="AT47" s="169"/>
      <c r="AU47" s="155"/>
      <c r="AV47" s="156"/>
      <c r="AW47" s="156"/>
      <c r="AX47" s="156"/>
      <c r="AY47" s="156"/>
      <c r="AZ47" s="177"/>
      <c r="BA47" s="171"/>
      <c r="BB47" s="172"/>
      <c r="BC47" s="172"/>
      <c r="BD47" s="172"/>
      <c r="BE47" s="172"/>
      <c r="BF47" s="172"/>
      <c r="BG47" s="155"/>
      <c r="BH47" s="156"/>
      <c r="BI47" s="156"/>
      <c r="BJ47" s="156"/>
      <c r="BK47" s="156"/>
      <c r="BL47" s="227"/>
      <c r="BM47" s="169"/>
      <c r="BN47" s="169"/>
      <c r="BO47" s="169"/>
      <c r="BP47" s="169"/>
      <c r="BQ47" s="169"/>
      <c r="BR47" s="175"/>
      <c r="BS47" s="16"/>
      <c r="BT47" s="17"/>
      <c r="BU47" s="17"/>
      <c r="BV47" s="17"/>
      <c r="BW47" s="17"/>
      <c r="BX47" s="23"/>
      <c r="BY47" s="231"/>
      <c r="BZ47" s="231"/>
      <c r="CA47" s="231"/>
      <c r="CB47" s="231"/>
      <c r="CC47" s="231"/>
      <c r="CD47" s="232"/>
      <c r="CE47" s="169"/>
      <c r="CF47" s="169"/>
      <c r="CG47" s="169"/>
      <c r="CH47" s="169"/>
      <c r="CI47" s="169"/>
      <c r="CJ47" s="235"/>
      <c r="CK47" s="211"/>
      <c r="CL47" s="211"/>
      <c r="CM47" s="211"/>
      <c r="CN47" s="211"/>
      <c r="CO47" s="211"/>
      <c r="CP47" s="212"/>
    </row>
    <row r="48" spans="1:94" ht="8.25" customHeight="1">
      <c r="A48" s="291"/>
      <c r="B48" s="292"/>
      <c r="C48" s="293"/>
      <c r="D48" s="324"/>
      <c r="E48" s="325"/>
      <c r="F48" s="325"/>
      <c r="G48" s="325"/>
      <c r="H48" s="325"/>
      <c r="I48" s="325"/>
      <c r="J48" s="325"/>
      <c r="K48" s="325"/>
      <c r="L48" s="325"/>
      <c r="M48" s="325"/>
      <c r="N48" s="325"/>
      <c r="O48" s="325"/>
      <c r="P48" s="325"/>
      <c r="Q48" s="328"/>
      <c r="R48" s="328"/>
      <c r="S48" s="328"/>
      <c r="T48" s="328"/>
      <c r="U48" s="328"/>
      <c r="V48" s="328"/>
      <c r="W48" s="347"/>
      <c r="X48" s="348"/>
      <c r="Y48" s="348"/>
      <c r="Z48" s="348"/>
      <c r="AA48" s="348"/>
      <c r="AB48" s="349"/>
      <c r="AC48" s="277"/>
      <c r="AD48" s="278"/>
      <c r="AE48" s="278"/>
      <c r="AF48" s="278"/>
      <c r="AG48" s="278"/>
      <c r="AH48" s="279"/>
      <c r="AI48" s="351"/>
      <c r="AJ48" s="172"/>
      <c r="AK48" s="172"/>
      <c r="AL48" s="172"/>
      <c r="AM48" s="172"/>
      <c r="AN48" s="172"/>
      <c r="AO48" s="169"/>
      <c r="AP48" s="169"/>
      <c r="AQ48" s="169"/>
      <c r="AR48" s="169"/>
      <c r="AS48" s="169"/>
      <c r="AT48" s="169"/>
      <c r="AU48" s="158"/>
      <c r="AV48" s="159"/>
      <c r="AW48" s="159"/>
      <c r="AX48" s="159"/>
      <c r="AY48" s="159"/>
      <c r="AZ48" s="178"/>
      <c r="BA48" s="352"/>
      <c r="BB48" s="353"/>
      <c r="BC48" s="353"/>
      <c r="BD48" s="353"/>
      <c r="BE48" s="353"/>
      <c r="BF48" s="353"/>
      <c r="BG48" s="158"/>
      <c r="BH48" s="159"/>
      <c r="BI48" s="159"/>
      <c r="BJ48" s="159"/>
      <c r="BK48" s="159"/>
      <c r="BL48" s="228"/>
      <c r="BM48" s="169"/>
      <c r="BN48" s="169"/>
      <c r="BO48" s="169"/>
      <c r="BP48" s="169"/>
      <c r="BQ48" s="169"/>
      <c r="BR48" s="175"/>
      <c r="BS48" s="16"/>
      <c r="BT48" s="17"/>
      <c r="BU48" s="17"/>
      <c r="BV48" s="17"/>
      <c r="BW48" s="17"/>
      <c r="BX48" s="23"/>
      <c r="BY48" s="339"/>
      <c r="BZ48" s="339"/>
      <c r="CA48" s="339"/>
      <c r="CB48" s="339"/>
      <c r="CC48" s="339"/>
      <c r="CD48" s="340"/>
      <c r="CE48" s="169"/>
      <c r="CF48" s="169"/>
      <c r="CG48" s="169"/>
      <c r="CH48" s="169"/>
      <c r="CI48" s="169"/>
      <c r="CJ48" s="235"/>
      <c r="CK48" s="211"/>
      <c r="CL48" s="211"/>
      <c r="CM48" s="211"/>
      <c r="CN48" s="211"/>
      <c r="CO48" s="211"/>
      <c r="CP48" s="212"/>
    </row>
    <row r="49" spans="1:111" ht="8.25" customHeight="1">
      <c r="A49" s="317"/>
      <c r="B49" s="318"/>
      <c r="C49" s="319"/>
      <c r="D49" s="323" t="s">
        <v>11</v>
      </c>
      <c r="E49" s="214"/>
      <c r="F49" s="214"/>
      <c r="G49" s="214"/>
      <c r="H49" s="214"/>
      <c r="I49" s="214"/>
      <c r="J49" s="214"/>
      <c r="K49" s="214"/>
      <c r="L49" s="214"/>
      <c r="M49" s="214"/>
      <c r="N49" s="214"/>
      <c r="O49" s="214"/>
      <c r="P49" s="214"/>
      <c r="Q49" s="326"/>
      <c r="R49" s="326"/>
      <c r="S49" s="326"/>
      <c r="T49" s="326"/>
      <c r="U49" s="326"/>
      <c r="V49" s="327"/>
      <c r="W49" s="330"/>
      <c r="X49" s="330"/>
      <c r="Y49" s="330"/>
      <c r="Z49" s="330"/>
      <c r="AA49" s="330"/>
      <c r="AB49" s="331"/>
      <c r="AC49" s="223"/>
      <c r="AD49" s="223"/>
      <c r="AE49" s="223"/>
      <c r="AF49" s="223"/>
      <c r="AG49" s="223"/>
      <c r="AH49" s="336"/>
      <c r="AI49" s="307">
        <f>IF(ISERROR(ROUNDUP(SUM(E166:J204),)),"",ROUNDUP(SUM(E166:J204),))</f>
        <v>0</v>
      </c>
      <c r="AJ49" s="307"/>
      <c r="AK49" s="307"/>
      <c r="AL49" s="307"/>
      <c r="AM49" s="307"/>
      <c r="AN49" s="308"/>
      <c r="AO49" s="242">
        <f>IF(ISERROR(ROUNDDOWN($AC$49/AI49,2)),0,ROUNDDOWN($AC$49/AI49,2))</f>
        <v>0</v>
      </c>
      <c r="AP49" s="242"/>
      <c r="AQ49" s="242"/>
      <c r="AR49" s="242"/>
      <c r="AS49" s="242"/>
      <c r="AT49" s="243"/>
      <c r="AU49" s="163" t="str">
        <f>IF($AC$49="","",IF(AI49=0,"OK",IF(AO49&gt;=1.98,"OK","NG")))</f>
        <v/>
      </c>
      <c r="AV49" s="164"/>
      <c r="AW49" s="164"/>
      <c r="AX49" s="164"/>
      <c r="AY49" s="164"/>
      <c r="AZ49" s="165"/>
      <c r="BA49" s="306">
        <f>IF(ISERROR(ROUNDUP(SUM(K166:P204),)),"",ROUNDUP(SUM(K166:P204),))</f>
        <v>0</v>
      </c>
      <c r="BB49" s="307"/>
      <c r="BC49" s="307"/>
      <c r="BD49" s="307"/>
      <c r="BE49" s="307"/>
      <c r="BF49" s="308"/>
      <c r="BG49" s="242">
        <f>IF(ISERROR(ROUNDDOWN($AC$49/BA49,2)),0,ROUNDDOWN($AC$49/BA49,2))</f>
        <v>0</v>
      </c>
      <c r="BH49" s="242"/>
      <c r="BI49" s="242"/>
      <c r="BJ49" s="242"/>
      <c r="BK49" s="242"/>
      <c r="BL49" s="243"/>
      <c r="BM49" s="163" t="str">
        <f>IF($AC$49="","",IF(BA49=0,"OK",IF(BG49&gt;=1.98,"OK","NG")))</f>
        <v/>
      </c>
      <c r="BN49" s="164"/>
      <c r="BO49" s="164"/>
      <c r="BP49" s="164"/>
      <c r="BQ49" s="164"/>
      <c r="BR49" s="165"/>
      <c r="BS49" s="16"/>
      <c r="BT49" s="17"/>
      <c r="BU49" s="17"/>
      <c r="BV49" s="17"/>
      <c r="BW49" s="17"/>
      <c r="BX49" s="23"/>
      <c r="BY49" s="307">
        <f>IF(ISERROR(ROUNDUP(SUM(Q166:V204),)),"",(ROUNDUP(SUM(Q166:V204),)))</f>
        <v>0</v>
      </c>
      <c r="BZ49" s="307"/>
      <c r="CA49" s="307"/>
      <c r="CB49" s="307"/>
      <c r="CC49" s="307"/>
      <c r="CD49" s="308"/>
      <c r="CE49" s="242">
        <f>IF(ISERROR(ROUNDDOWN($AC$49/BY49,2)),0,ROUNDDOWN($AC$49/BY49,2))</f>
        <v>0</v>
      </c>
      <c r="CF49" s="242"/>
      <c r="CG49" s="242"/>
      <c r="CH49" s="242"/>
      <c r="CI49" s="242"/>
      <c r="CJ49" s="243"/>
      <c r="CK49" s="163" t="str">
        <f>IF($AC$49="","",IF(BY49=0,"OK",IF(CE49&gt;=1.98,"OK","NG")))</f>
        <v/>
      </c>
      <c r="CL49" s="164"/>
      <c r="CM49" s="164"/>
      <c r="CN49" s="164"/>
      <c r="CO49" s="164"/>
      <c r="CP49" s="301"/>
    </row>
    <row r="50" spans="1:111" ht="8.25" customHeight="1">
      <c r="A50" s="291"/>
      <c r="B50" s="292"/>
      <c r="C50" s="293"/>
      <c r="D50" s="299"/>
      <c r="E50" s="216"/>
      <c r="F50" s="216"/>
      <c r="G50" s="216"/>
      <c r="H50" s="216"/>
      <c r="I50" s="216"/>
      <c r="J50" s="216"/>
      <c r="K50" s="216"/>
      <c r="L50" s="216"/>
      <c r="M50" s="216"/>
      <c r="N50" s="216"/>
      <c r="O50" s="216"/>
      <c r="P50" s="216"/>
      <c r="Q50" s="256"/>
      <c r="R50" s="256"/>
      <c r="S50" s="256"/>
      <c r="T50" s="256"/>
      <c r="U50" s="256"/>
      <c r="V50" s="257"/>
      <c r="W50" s="332"/>
      <c r="X50" s="332"/>
      <c r="Y50" s="332"/>
      <c r="Z50" s="332"/>
      <c r="AA50" s="332"/>
      <c r="AB50" s="333"/>
      <c r="AC50" s="264"/>
      <c r="AD50" s="264"/>
      <c r="AE50" s="264"/>
      <c r="AF50" s="264"/>
      <c r="AG50" s="264"/>
      <c r="AH50" s="265"/>
      <c r="AI50" s="310"/>
      <c r="AJ50" s="310"/>
      <c r="AK50" s="310"/>
      <c r="AL50" s="310"/>
      <c r="AM50" s="310"/>
      <c r="AN50" s="311"/>
      <c r="AO50" s="169"/>
      <c r="AP50" s="169"/>
      <c r="AQ50" s="169"/>
      <c r="AR50" s="169"/>
      <c r="AS50" s="169"/>
      <c r="AT50" s="235"/>
      <c r="AU50" s="155"/>
      <c r="AV50" s="156"/>
      <c r="AW50" s="156"/>
      <c r="AX50" s="156"/>
      <c r="AY50" s="156"/>
      <c r="AZ50" s="157"/>
      <c r="BA50" s="309"/>
      <c r="BB50" s="310"/>
      <c r="BC50" s="310"/>
      <c r="BD50" s="310"/>
      <c r="BE50" s="310"/>
      <c r="BF50" s="311"/>
      <c r="BG50" s="169"/>
      <c r="BH50" s="169"/>
      <c r="BI50" s="169"/>
      <c r="BJ50" s="169"/>
      <c r="BK50" s="169"/>
      <c r="BL50" s="235"/>
      <c r="BM50" s="155"/>
      <c r="BN50" s="156"/>
      <c r="BO50" s="156"/>
      <c r="BP50" s="156"/>
      <c r="BQ50" s="156"/>
      <c r="BR50" s="157"/>
      <c r="BS50" s="16"/>
      <c r="BT50" s="17"/>
      <c r="BU50" s="17"/>
      <c r="BV50" s="17"/>
      <c r="BW50" s="17"/>
      <c r="BX50" s="23"/>
      <c r="BY50" s="310"/>
      <c r="BZ50" s="310"/>
      <c r="CA50" s="310"/>
      <c r="CB50" s="310"/>
      <c r="CC50" s="310"/>
      <c r="CD50" s="311"/>
      <c r="CE50" s="169"/>
      <c r="CF50" s="169"/>
      <c r="CG50" s="169"/>
      <c r="CH50" s="169"/>
      <c r="CI50" s="169"/>
      <c r="CJ50" s="235"/>
      <c r="CK50" s="155"/>
      <c r="CL50" s="156"/>
      <c r="CM50" s="156"/>
      <c r="CN50" s="156"/>
      <c r="CO50" s="156"/>
      <c r="CP50" s="177"/>
    </row>
    <row r="51" spans="1:111" ht="8.25" customHeight="1">
      <c r="A51" s="320"/>
      <c r="B51" s="321"/>
      <c r="C51" s="322"/>
      <c r="D51" s="324"/>
      <c r="E51" s="325"/>
      <c r="F51" s="325"/>
      <c r="G51" s="325"/>
      <c r="H51" s="325"/>
      <c r="I51" s="325"/>
      <c r="J51" s="325"/>
      <c r="K51" s="325"/>
      <c r="L51" s="325"/>
      <c r="M51" s="325"/>
      <c r="N51" s="325"/>
      <c r="O51" s="325"/>
      <c r="P51" s="325"/>
      <c r="Q51" s="328"/>
      <c r="R51" s="328"/>
      <c r="S51" s="328"/>
      <c r="T51" s="328"/>
      <c r="U51" s="328"/>
      <c r="V51" s="329"/>
      <c r="W51" s="334"/>
      <c r="X51" s="334"/>
      <c r="Y51" s="334"/>
      <c r="Z51" s="334"/>
      <c r="AA51" s="334"/>
      <c r="AB51" s="335"/>
      <c r="AC51" s="337"/>
      <c r="AD51" s="337"/>
      <c r="AE51" s="337"/>
      <c r="AF51" s="337"/>
      <c r="AG51" s="337"/>
      <c r="AH51" s="338"/>
      <c r="AI51" s="313"/>
      <c r="AJ51" s="313"/>
      <c r="AK51" s="313"/>
      <c r="AL51" s="313"/>
      <c r="AM51" s="313"/>
      <c r="AN51" s="314"/>
      <c r="AO51" s="315"/>
      <c r="AP51" s="315"/>
      <c r="AQ51" s="315"/>
      <c r="AR51" s="315"/>
      <c r="AS51" s="315"/>
      <c r="AT51" s="316"/>
      <c r="AU51" s="302"/>
      <c r="AV51" s="303"/>
      <c r="AW51" s="303"/>
      <c r="AX51" s="303"/>
      <c r="AY51" s="303"/>
      <c r="AZ51" s="305"/>
      <c r="BA51" s="312"/>
      <c r="BB51" s="313"/>
      <c r="BC51" s="313"/>
      <c r="BD51" s="313"/>
      <c r="BE51" s="313"/>
      <c r="BF51" s="314"/>
      <c r="BG51" s="315"/>
      <c r="BH51" s="315"/>
      <c r="BI51" s="315"/>
      <c r="BJ51" s="315"/>
      <c r="BK51" s="315"/>
      <c r="BL51" s="316"/>
      <c r="BM51" s="302"/>
      <c r="BN51" s="303"/>
      <c r="BO51" s="303"/>
      <c r="BP51" s="303"/>
      <c r="BQ51" s="303"/>
      <c r="BR51" s="305"/>
      <c r="BS51" s="25"/>
      <c r="BT51" s="26"/>
      <c r="BU51" s="26"/>
      <c r="BV51" s="26"/>
      <c r="BW51" s="26"/>
      <c r="BX51" s="27"/>
      <c r="BY51" s="313"/>
      <c r="BZ51" s="313"/>
      <c r="CA51" s="313"/>
      <c r="CB51" s="313"/>
      <c r="CC51" s="313"/>
      <c r="CD51" s="314"/>
      <c r="CE51" s="315"/>
      <c r="CF51" s="315"/>
      <c r="CG51" s="315"/>
      <c r="CH51" s="315"/>
      <c r="CI51" s="315"/>
      <c r="CJ51" s="316"/>
      <c r="CK51" s="302"/>
      <c r="CL51" s="303"/>
      <c r="CM51" s="303"/>
      <c r="CN51" s="303"/>
      <c r="CO51" s="303"/>
      <c r="CP51" s="304"/>
    </row>
    <row r="52" spans="1:111" ht="8.25" customHeight="1">
      <c r="A52" s="291"/>
      <c r="B52" s="292"/>
      <c r="C52" s="293"/>
      <c r="D52" s="299" t="s">
        <v>12</v>
      </c>
      <c r="E52" s="216"/>
      <c r="F52" s="216"/>
      <c r="G52" s="216"/>
      <c r="H52" s="216"/>
      <c r="I52" s="216"/>
      <c r="J52" s="216"/>
      <c r="K52" s="216"/>
      <c r="L52" s="216"/>
      <c r="M52" s="216"/>
      <c r="N52" s="216"/>
      <c r="O52" s="216"/>
      <c r="P52" s="216"/>
      <c r="Q52" s="256"/>
      <c r="R52" s="256"/>
      <c r="S52" s="256"/>
      <c r="T52" s="256"/>
      <c r="U52" s="256"/>
      <c r="V52" s="257"/>
      <c r="W52" s="477"/>
      <c r="X52" s="478"/>
      <c r="Y52" s="478"/>
      <c r="Z52" s="478"/>
      <c r="AA52" s="478"/>
      <c r="AB52" s="479"/>
      <c r="AC52" s="264"/>
      <c r="AD52" s="264"/>
      <c r="AE52" s="264"/>
      <c r="AF52" s="264"/>
      <c r="AG52" s="264"/>
      <c r="AH52" s="265"/>
      <c r="AI52" s="468"/>
      <c r="AJ52" s="469"/>
      <c r="AK52" s="469"/>
      <c r="AL52" s="469"/>
      <c r="AM52" s="469"/>
      <c r="AN52" s="469"/>
      <c r="AO52" s="469"/>
      <c r="AP52" s="469"/>
      <c r="AQ52" s="469"/>
      <c r="AR52" s="469"/>
      <c r="AS52" s="469"/>
      <c r="AT52" s="469"/>
      <c r="AU52" s="469"/>
      <c r="AV52" s="469"/>
      <c r="AW52" s="469"/>
      <c r="AX52" s="469"/>
      <c r="AY52" s="469"/>
      <c r="AZ52" s="469"/>
      <c r="BA52" s="469"/>
      <c r="BB52" s="469"/>
      <c r="BC52" s="469"/>
      <c r="BD52" s="469"/>
      <c r="BE52" s="469"/>
      <c r="BF52" s="469"/>
      <c r="BG52" s="469"/>
      <c r="BH52" s="469"/>
      <c r="BI52" s="469"/>
      <c r="BJ52" s="469"/>
      <c r="BK52" s="469"/>
      <c r="BL52" s="469"/>
      <c r="BM52" s="469"/>
      <c r="BN52" s="469"/>
      <c r="BO52" s="469"/>
      <c r="BP52" s="469"/>
      <c r="BQ52" s="469"/>
      <c r="BR52" s="469"/>
      <c r="BS52" s="469"/>
      <c r="BT52" s="469"/>
      <c r="BU52" s="469"/>
      <c r="BV52" s="469"/>
      <c r="BW52" s="469"/>
      <c r="BX52" s="469"/>
      <c r="BY52" s="469"/>
      <c r="BZ52" s="469"/>
      <c r="CA52" s="469"/>
      <c r="CB52" s="469"/>
      <c r="CC52" s="469"/>
      <c r="CD52" s="469"/>
      <c r="CE52" s="469"/>
      <c r="CF52" s="469"/>
      <c r="CG52" s="469"/>
      <c r="CH52" s="469"/>
      <c r="CI52" s="469"/>
      <c r="CJ52" s="469"/>
      <c r="CK52" s="469"/>
      <c r="CL52" s="469"/>
      <c r="CM52" s="469"/>
      <c r="CN52" s="469"/>
      <c r="CO52" s="469"/>
      <c r="CP52" s="470"/>
    </row>
    <row r="53" spans="1:111" ht="8.25" customHeight="1">
      <c r="A53" s="291"/>
      <c r="B53" s="292"/>
      <c r="C53" s="293"/>
      <c r="D53" s="299"/>
      <c r="E53" s="216"/>
      <c r="F53" s="216"/>
      <c r="G53" s="216"/>
      <c r="H53" s="216"/>
      <c r="I53" s="216"/>
      <c r="J53" s="216"/>
      <c r="K53" s="216"/>
      <c r="L53" s="216"/>
      <c r="M53" s="216"/>
      <c r="N53" s="216"/>
      <c r="O53" s="216"/>
      <c r="P53" s="216"/>
      <c r="Q53" s="256"/>
      <c r="R53" s="256"/>
      <c r="S53" s="256"/>
      <c r="T53" s="256"/>
      <c r="U53" s="256"/>
      <c r="V53" s="257"/>
      <c r="W53" s="480"/>
      <c r="X53" s="481"/>
      <c r="Y53" s="481"/>
      <c r="Z53" s="481"/>
      <c r="AA53" s="481"/>
      <c r="AB53" s="482"/>
      <c r="AC53" s="264"/>
      <c r="AD53" s="264"/>
      <c r="AE53" s="264"/>
      <c r="AF53" s="264"/>
      <c r="AG53" s="264"/>
      <c r="AH53" s="265"/>
      <c r="AI53" s="471"/>
      <c r="AJ53" s="472"/>
      <c r="AK53" s="472"/>
      <c r="AL53" s="472"/>
      <c r="AM53" s="472"/>
      <c r="AN53" s="472"/>
      <c r="AO53" s="472"/>
      <c r="AP53" s="472"/>
      <c r="AQ53" s="472"/>
      <c r="AR53" s="472"/>
      <c r="AS53" s="472"/>
      <c r="AT53" s="472"/>
      <c r="AU53" s="472"/>
      <c r="AV53" s="472"/>
      <c r="AW53" s="472"/>
      <c r="AX53" s="472"/>
      <c r="AY53" s="472"/>
      <c r="AZ53" s="472"/>
      <c r="BA53" s="472"/>
      <c r="BB53" s="472"/>
      <c r="BC53" s="472"/>
      <c r="BD53" s="472"/>
      <c r="BE53" s="472"/>
      <c r="BF53" s="472"/>
      <c r="BG53" s="472"/>
      <c r="BH53" s="472"/>
      <c r="BI53" s="472"/>
      <c r="BJ53" s="472"/>
      <c r="BK53" s="472"/>
      <c r="BL53" s="472"/>
      <c r="BM53" s="472"/>
      <c r="BN53" s="472"/>
      <c r="BO53" s="472"/>
      <c r="BP53" s="472"/>
      <c r="BQ53" s="472"/>
      <c r="BR53" s="472"/>
      <c r="BS53" s="472"/>
      <c r="BT53" s="472"/>
      <c r="BU53" s="472"/>
      <c r="BV53" s="472"/>
      <c r="BW53" s="472"/>
      <c r="BX53" s="472"/>
      <c r="BY53" s="472"/>
      <c r="BZ53" s="472"/>
      <c r="CA53" s="472"/>
      <c r="CB53" s="472"/>
      <c r="CC53" s="472"/>
      <c r="CD53" s="472"/>
      <c r="CE53" s="472"/>
      <c r="CF53" s="472"/>
      <c r="CG53" s="472"/>
      <c r="CH53" s="472"/>
      <c r="CI53" s="472"/>
      <c r="CJ53" s="472"/>
      <c r="CK53" s="472"/>
      <c r="CL53" s="472"/>
      <c r="CM53" s="472"/>
      <c r="CN53" s="472"/>
      <c r="CO53" s="472"/>
      <c r="CP53" s="473"/>
    </row>
    <row r="54" spans="1:111" ht="8.25" customHeight="1">
      <c r="A54" s="291"/>
      <c r="B54" s="292"/>
      <c r="C54" s="293"/>
      <c r="D54" s="299"/>
      <c r="E54" s="216"/>
      <c r="F54" s="216"/>
      <c r="G54" s="216"/>
      <c r="H54" s="216"/>
      <c r="I54" s="216"/>
      <c r="J54" s="216"/>
      <c r="K54" s="216"/>
      <c r="L54" s="216"/>
      <c r="M54" s="216"/>
      <c r="N54" s="216"/>
      <c r="O54" s="216"/>
      <c r="P54" s="216"/>
      <c r="Q54" s="256"/>
      <c r="R54" s="256"/>
      <c r="S54" s="256"/>
      <c r="T54" s="256"/>
      <c r="U54" s="256"/>
      <c r="V54" s="257"/>
      <c r="W54" s="480"/>
      <c r="X54" s="481"/>
      <c r="Y54" s="481"/>
      <c r="Z54" s="481"/>
      <c r="AA54" s="481"/>
      <c r="AB54" s="482"/>
      <c r="AC54" s="264"/>
      <c r="AD54" s="264"/>
      <c r="AE54" s="264"/>
      <c r="AF54" s="264"/>
      <c r="AG54" s="264"/>
      <c r="AH54" s="265"/>
      <c r="AI54" s="471"/>
      <c r="AJ54" s="472"/>
      <c r="AK54" s="472"/>
      <c r="AL54" s="472"/>
      <c r="AM54" s="472"/>
      <c r="AN54" s="472"/>
      <c r="AO54" s="472"/>
      <c r="AP54" s="472"/>
      <c r="AQ54" s="472"/>
      <c r="AR54" s="472"/>
      <c r="AS54" s="472"/>
      <c r="AT54" s="472"/>
      <c r="AU54" s="472"/>
      <c r="AV54" s="472"/>
      <c r="AW54" s="472"/>
      <c r="AX54" s="472"/>
      <c r="AY54" s="472"/>
      <c r="AZ54" s="472"/>
      <c r="BA54" s="472"/>
      <c r="BB54" s="472"/>
      <c r="BC54" s="472"/>
      <c r="BD54" s="472"/>
      <c r="BE54" s="472"/>
      <c r="BF54" s="472"/>
      <c r="BG54" s="472"/>
      <c r="BH54" s="472"/>
      <c r="BI54" s="472"/>
      <c r="BJ54" s="472"/>
      <c r="BK54" s="472"/>
      <c r="BL54" s="472"/>
      <c r="BM54" s="472"/>
      <c r="BN54" s="472"/>
      <c r="BO54" s="472"/>
      <c r="BP54" s="472"/>
      <c r="BQ54" s="472"/>
      <c r="BR54" s="472"/>
      <c r="BS54" s="472"/>
      <c r="BT54" s="472"/>
      <c r="BU54" s="472"/>
      <c r="BV54" s="472"/>
      <c r="BW54" s="472"/>
      <c r="BX54" s="472"/>
      <c r="BY54" s="472"/>
      <c r="BZ54" s="472"/>
      <c r="CA54" s="472"/>
      <c r="CB54" s="472"/>
      <c r="CC54" s="472"/>
      <c r="CD54" s="472"/>
      <c r="CE54" s="472"/>
      <c r="CF54" s="472"/>
      <c r="CG54" s="472"/>
      <c r="CH54" s="472"/>
      <c r="CI54" s="472"/>
      <c r="CJ54" s="472"/>
      <c r="CK54" s="472"/>
      <c r="CL54" s="472"/>
      <c r="CM54" s="472"/>
      <c r="CN54" s="472"/>
      <c r="CO54" s="472"/>
      <c r="CP54" s="473"/>
    </row>
    <row r="55" spans="1:111" ht="8.25" customHeight="1">
      <c r="A55" s="288"/>
      <c r="B55" s="289"/>
      <c r="C55" s="290"/>
      <c r="D55" s="297" t="s">
        <v>13</v>
      </c>
      <c r="E55" s="298"/>
      <c r="F55" s="298"/>
      <c r="G55" s="298"/>
      <c r="H55" s="298"/>
      <c r="I55" s="298"/>
      <c r="J55" s="298"/>
      <c r="K55" s="298"/>
      <c r="L55" s="298"/>
      <c r="M55" s="298"/>
      <c r="N55" s="298"/>
      <c r="O55" s="298"/>
      <c r="P55" s="298"/>
      <c r="Q55" s="256"/>
      <c r="R55" s="256"/>
      <c r="S55" s="256"/>
      <c r="T55" s="256"/>
      <c r="U55" s="256"/>
      <c r="V55" s="257"/>
      <c r="W55" s="480"/>
      <c r="X55" s="481"/>
      <c r="Y55" s="481"/>
      <c r="Z55" s="481"/>
      <c r="AA55" s="481"/>
      <c r="AB55" s="482"/>
      <c r="AC55" s="264"/>
      <c r="AD55" s="264"/>
      <c r="AE55" s="264"/>
      <c r="AF55" s="264"/>
      <c r="AG55" s="264"/>
      <c r="AH55" s="265"/>
      <c r="AI55" s="471"/>
      <c r="AJ55" s="472"/>
      <c r="AK55" s="472"/>
      <c r="AL55" s="472"/>
      <c r="AM55" s="472"/>
      <c r="AN55" s="472"/>
      <c r="AO55" s="472"/>
      <c r="AP55" s="472"/>
      <c r="AQ55" s="472"/>
      <c r="AR55" s="472"/>
      <c r="AS55" s="472"/>
      <c r="AT55" s="472"/>
      <c r="AU55" s="472"/>
      <c r="AV55" s="472"/>
      <c r="AW55" s="472"/>
      <c r="AX55" s="472"/>
      <c r="AY55" s="472"/>
      <c r="AZ55" s="472"/>
      <c r="BA55" s="472"/>
      <c r="BB55" s="472"/>
      <c r="BC55" s="472"/>
      <c r="BD55" s="472"/>
      <c r="BE55" s="472"/>
      <c r="BF55" s="472"/>
      <c r="BG55" s="472"/>
      <c r="BH55" s="472"/>
      <c r="BI55" s="472"/>
      <c r="BJ55" s="472"/>
      <c r="BK55" s="472"/>
      <c r="BL55" s="472"/>
      <c r="BM55" s="472"/>
      <c r="BN55" s="472"/>
      <c r="BO55" s="472"/>
      <c r="BP55" s="472"/>
      <c r="BQ55" s="472"/>
      <c r="BR55" s="472"/>
      <c r="BS55" s="472"/>
      <c r="BT55" s="472"/>
      <c r="BU55" s="472"/>
      <c r="BV55" s="472"/>
      <c r="BW55" s="472"/>
      <c r="BX55" s="472"/>
      <c r="BY55" s="472"/>
      <c r="BZ55" s="472"/>
      <c r="CA55" s="472"/>
      <c r="CB55" s="472"/>
      <c r="CC55" s="472"/>
      <c r="CD55" s="472"/>
      <c r="CE55" s="472"/>
      <c r="CF55" s="472"/>
      <c r="CG55" s="472"/>
      <c r="CH55" s="472"/>
      <c r="CI55" s="472"/>
      <c r="CJ55" s="472"/>
      <c r="CK55" s="472"/>
      <c r="CL55" s="472"/>
      <c r="CM55" s="472"/>
      <c r="CN55" s="472"/>
      <c r="CO55" s="472"/>
      <c r="CP55" s="473"/>
    </row>
    <row r="56" spans="1:111" ht="8.25" customHeight="1">
      <c r="A56" s="291"/>
      <c r="B56" s="292"/>
      <c r="C56" s="293"/>
      <c r="D56" s="299"/>
      <c r="E56" s="216"/>
      <c r="F56" s="216"/>
      <c r="G56" s="216"/>
      <c r="H56" s="216"/>
      <c r="I56" s="216"/>
      <c r="J56" s="216"/>
      <c r="K56" s="216"/>
      <c r="L56" s="216"/>
      <c r="M56" s="216"/>
      <c r="N56" s="216"/>
      <c r="O56" s="216"/>
      <c r="P56" s="216"/>
      <c r="Q56" s="256"/>
      <c r="R56" s="256"/>
      <c r="S56" s="256"/>
      <c r="T56" s="256"/>
      <c r="U56" s="256"/>
      <c r="V56" s="257"/>
      <c r="W56" s="480"/>
      <c r="X56" s="481"/>
      <c r="Y56" s="481"/>
      <c r="Z56" s="481"/>
      <c r="AA56" s="481"/>
      <c r="AB56" s="482"/>
      <c r="AC56" s="264"/>
      <c r="AD56" s="264"/>
      <c r="AE56" s="264"/>
      <c r="AF56" s="264"/>
      <c r="AG56" s="264"/>
      <c r="AH56" s="265"/>
      <c r="AI56" s="471"/>
      <c r="AJ56" s="472"/>
      <c r="AK56" s="472"/>
      <c r="AL56" s="472"/>
      <c r="AM56" s="472"/>
      <c r="AN56" s="472"/>
      <c r="AO56" s="472"/>
      <c r="AP56" s="472"/>
      <c r="AQ56" s="472"/>
      <c r="AR56" s="472"/>
      <c r="AS56" s="472"/>
      <c r="AT56" s="472"/>
      <c r="AU56" s="472"/>
      <c r="AV56" s="472"/>
      <c r="AW56" s="472"/>
      <c r="AX56" s="472"/>
      <c r="AY56" s="472"/>
      <c r="AZ56" s="472"/>
      <c r="BA56" s="472"/>
      <c r="BB56" s="472"/>
      <c r="BC56" s="472"/>
      <c r="BD56" s="472"/>
      <c r="BE56" s="472"/>
      <c r="BF56" s="472"/>
      <c r="BG56" s="472"/>
      <c r="BH56" s="472"/>
      <c r="BI56" s="472"/>
      <c r="BJ56" s="472"/>
      <c r="BK56" s="472"/>
      <c r="BL56" s="472"/>
      <c r="BM56" s="472"/>
      <c r="BN56" s="472"/>
      <c r="BO56" s="472"/>
      <c r="BP56" s="472"/>
      <c r="BQ56" s="472"/>
      <c r="BR56" s="472"/>
      <c r="BS56" s="472"/>
      <c r="BT56" s="472"/>
      <c r="BU56" s="472"/>
      <c r="BV56" s="472"/>
      <c r="BW56" s="472"/>
      <c r="BX56" s="472"/>
      <c r="BY56" s="472"/>
      <c r="BZ56" s="472"/>
      <c r="CA56" s="472"/>
      <c r="CB56" s="472"/>
      <c r="CC56" s="472"/>
      <c r="CD56" s="472"/>
      <c r="CE56" s="472"/>
      <c r="CF56" s="472"/>
      <c r="CG56" s="472"/>
      <c r="CH56" s="472"/>
      <c r="CI56" s="472"/>
      <c r="CJ56" s="472"/>
      <c r="CK56" s="472"/>
      <c r="CL56" s="472"/>
      <c r="CM56" s="472"/>
      <c r="CN56" s="472"/>
      <c r="CO56" s="472"/>
      <c r="CP56" s="473"/>
      <c r="CT56" s="5"/>
      <c r="CU56" s="5"/>
      <c r="CV56" s="5"/>
      <c r="CW56" s="5"/>
      <c r="CX56" s="5"/>
      <c r="CY56" s="5"/>
      <c r="CZ56" s="5"/>
      <c r="DA56" s="5"/>
      <c r="DB56" s="5"/>
      <c r="DC56" s="5"/>
      <c r="DD56" s="5"/>
      <c r="DE56" s="5"/>
      <c r="DF56" s="5"/>
      <c r="DG56" s="5"/>
    </row>
    <row r="57" spans="1:111" ht="8.25" customHeight="1">
      <c r="A57" s="294"/>
      <c r="B57" s="295"/>
      <c r="C57" s="296"/>
      <c r="D57" s="300"/>
      <c r="E57" s="218"/>
      <c r="F57" s="218"/>
      <c r="G57" s="218"/>
      <c r="H57" s="218"/>
      <c r="I57" s="218"/>
      <c r="J57" s="218"/>
      <c r="K57" s="218"/>
      <c r="L57" s="218"/>
      <c r="M57" s="218"/>
      <c r="N57" s="218"/>
      <c r="O57" s="218"/>
      <c r="P57" s="218"/>
      <c r="Q57" s="258"/>
      <c r="R57" s="258"/>
      <c r="S57" s="258"/>
      <c r="T57" s="258"/>
      <c r="U57" s="258"/>
      <c r="V57" s="259"/>
      <c r="W57" s="480"/>
      <c r="X57" s="481"/>
      <c r="Y57" s="481"/>
      <c r="Z57" s="481"/>
      <c r="AA57" s="481"/>
      <c r="AB57" s="482"/>
      <c r="AC57" s="266"/>
      <c r="AD57" s="266"/>
      <c r="AE57" s="266"/>
      <c r="AF57" s="266"/>
      <c r="AG57" s="266"/>
      <c r="AH57" s="267"/>
      <c r="AI57" s="471"/>
      <c r="AJ57" s="472"/>
      <c r="AK57" s="472"/>
      <c r="AL57" s="472"/>
      <c r="AM57" s="472"/>
      <c r="AN57" s="472"/>
      <c r="AO57" s="472"/>
      <c r="AP57" s="472"/>
      <c r="AQ57" s="472"/>
      <c r="AR57" s="472"/>
      <c r="AS57" s="472"/>
      <c r="AT57" s="472"/>
      <c r="AU57" s="472"/>
      <c r="AV57" s="472"/>
      <c r="AW57" s="472"/>
      <c r="AX57" s="472"/>
      <c r="AY57" s="472"/>
      <c r="AZ57" s="472"/>
      <c r="BA57" s="472"/>
      <c r="BB57" s="472"/>
      <c r="BC57" s="472"/>
      <c r="BD57" s="472"/>
      <c r="BE57" s="472"/>
      <c r="BF57" s="472"/>
      <c r="BG57" s="472"/>
      <c r="BH57" s="472"/>
      <c r="BI57" s="472"/>
      <c r="BJ57" s="472"/>
      <c r="BK57" s="472"/>
      <c r="BL57" s="472"/>
      <c r="BM57" s="472"/>
      <c r="BN57" s="472"/>
      <c r="BO57" s="472"/>
      <c r="BP57" s="472"/>
      <c r="BQ57" s="472"/>
      <c r="BR57" s="472"/>
      <c r="BS57" s="472"/>
      <c r="BT57" s="472"/>
      <c r="BU57" s="472"/>
      <c r="BV57" s="472"/>
      <c r="BW57" s="472"/>
      <c r="BX57" s="472"/>
      <c r="BY57" s="472"/>
      <c r="BZ57" s="472"/>
      <c r="CA57" s="472"/>
      <c r="CB57" s="472"/>
      <c r="CC57" s="472"/>
      <c r="CD57" s="472"/>
      <c r="CE57" s="472"/>
      <c r="CF57" s="472"/>
      <c r="CG57" s="472"/>
      <c r="CH57" s="472"/>
      <c r="CI57" s="472"/>
      <c r="CJ57" s="472"/>
      <c r="CK57" s="472"/>
      <c r="CL57" s="472"/>
      <c r="CM57" s="472"/>
      <c r="CN57" s="472"/>
      <c r="CO57" s="472"/>
      <c r="CP57" s="473"/>
      <c r="CT57" s="5"/>
      <c r="CU57" s="5"/>
      <c r="CV57" s="5"/>
      <c r="CW57" s="5"/>
      <c r="CX57" s="5"/>
      <c r="CY57" s="5"/>
      <c r="CZ57" s="5"/>
      <c r="DA57" s="5"/>
      <c r="DB57" s="5"/>
      <c r="DC57" s="5"/>
      <c r="DD57" s="5"/>
      <c r="DE57" s="5"/>
      <c r="DF57" s="5"/>
      <c r="DG57" s="5"/>
    </row>
    <row r="58" spans="1:111" ht="8.25" customHeight="1">
      <c r="A58" s="291"/>
      <c r="B58" s="292"/>
      <c r="C58" s="293"/>
      <c r="D58" s="299" t="s">
        <v>50</v>
      </c>
      <c r="E58" s="216"/>
      <c r="F58" s="216"/>
      <c r="G58" s="216"/>
      <c r="H58" s="216"/>
      <c r="I58" s="216"/>
      <c r="J58" s="216"/>
      <c r="K58" s="216"/>
      <c r="L58" s="216"/>
      <c r="M58" s="216"/>
      <c r="N58" s="216"/>
      <c r="O58" s="216"/>
      <c r="P58" s="216"/>
      <c r="Q58" s="256"/>
      <c r="R58" s="256"/>
      <c r="S58" s="256"/>
      <c r="T58" s="256"/>
      <c r="U58" s="256"/>
      <c r="V58" s="256"/>
      <c r="W58" s="480"/>
      <c r="X58" s="481"/>
      <c r="Y58" s="481"/>
      <c r="Z58" s="481"/>
      <c r="AA58" s="481"/>
      <c r="AB58" s="482"/>
      <c r="AC58" s="264"/>
      <c r="AD58" s="264"/>
      <c r="AE58" s="264"/>
      <c r="AF58" s="264"/>
      <c r="AG58" s="264"/>
      <c r="AH58" s="265"/>
      <c r="AI58" s="471"/>
      <c r="AJ58" s="472"/>
      <c r="AK58" s="472"/>
      <c r="AL58" s="472"/>
      <c r="AM58" s="472"/>
      <c r="AN58" s="472"/>
      <c r="AO58" s="472"/>
      <c r="AP58" s="472"/>
      <c r="AQ58" s="472"/>
      <c r="AR58" s="472"/>
      <c r="AS58" s="472"/>
      <c r="AT58" s="472"/>
      <c r="AU58" s="472"/>
      <c r="AV58" s="472"/>
      <c r="AW58" s="472"/>
      <c r="AX58" s="472"/>
      <c r="AY58" s="472"/>
      <c r="AZ58" s="472"/>
      <c r="BA58" s="472"/>
      <c r="BB58" s="472"/>
      <c r="BC58" s="472"/>
      <c r="BD58" s="472"/>
      <c r="BE58" s="472"/>
      <c r="BF58" s="472"/>
      <c r="BG58" s="472"/>
      <c r="BH58" s="472"/>
      <c r="BI58" s="472"/>
      <c r="BJ58" s="472"/>
      <c r="BK58" s="472"/>
      <c r="BL58" s="472"/>
      <c r="BM58" s="472"/>
      <c r="BN58" s="472"/>
      <c r="BO58" s="472"/>
      <c r="BP58" s="472"/>
      <c r="BQ58" s="472"/>
      <c r="BR58" s="472"/>
      <c r="BS58" s="472"/>
      <c r="BT58" s="472"/>
      <c r="BU58" s="472"/>
      <c r="BV58" s="472"/>
      <c r="BW58" s="472"/>
      <c r="BX58" s="472"/>
      <c r="BY58" s="472"/>
      <c r="BZ58" s="472"/>
      <c r="CA58" s="472"/>
      <c r="CB58" s="472"/>
      <c r="CC58" s="472"/>
      <c r="CD58" s="472"/>
      <c r="CE58" s="472"/>
      <c r="CF58" s="472"/>
      <c r="CG58" s="472"/>
      <c r="CH58" s="472"/>
      <c r="CI58" s="472"/>
      <c r="CJ58" s="472"/>
      <c r="CK58" s="472"/>
      <c r="CL58" s="472"/>
      <c r="CM58" s="472"/>
      <c r="CN58" s="472"/>
      <c r="CO58" s="472"/>
      <c r="CP58" s="473"/>
    </row>
    <row r="59" spans="1:111" ht="8.25" customHeight="1">
      <c r="A59" s="291"/>
      <c r="B59" s="292"/>
      <c r="C59" s="293"/>
      <c r="D59" s="299"/>
      <c r="E59" s="216"/>
      <c r="F59" s="216"/>
      <c r="G59" s="216"/>
      <c r="H59" s="216"/>
      <c r="I59" s="216"/>
      <c r="J59" s="216"/>
      <c r="K59" s="216"/>
      <c r="L59" s="216"/>
      <c r="M59" s="216"/>
      <c r="N59" s="216"/>
      <c r="O59" s="216"/>
      <c r="P59" s="216"/>
      <c r="Q59" s="256"/>
      <c r="R59" s="256"/>
      <c r="S59" s="256"/>
      <c r="T59" s="256"/>
      <c r="U59" s="256"/>
      <c r="V59" s="256"/>
      <c r="W59" s="480"/>
      <c r="X59" s="481"/>
      <c r="Y59" s="481"/>
      <c r="Z59" s="481"/>
      <c r="AA59" s="481"/>
      <c r="AB59" s="482"/>
      <c r="AC59" s="264"/>
      <c r="AD59" s="264"/>
      <c r="AE59" s="264"/>
      <c r="AF59" s="264"/>
      <c r="AG59" s="264"/>
      <c r="AH59" s="265"/>
      <c r="AI59" s="471"/>
      <c r="AJ59" s="472"/>
      <c r="AK59" s="472"/>
      <c r="AL59" s="472"/>
      <c r="AM59" s="472"/>
      <c r="AN59" s="472"/>
      <c r="AO59" s="472"/>
      <c r="AP59" s="472"/>
      <c r="AQ59" s="472"/>
      <c r="AR59" s="472"/>
      <c r="AS59" s="472"/>
      <c r="AT59" s="472"/>
      <c r="AU59" s="472"/>
      <c r="AV59" s="472"/>
      <c r="AW59" s="472"/>
      <c r="AX59" s="472"/>
      <c r="AY59" s="472"/>
      <c r="AZ59" s="472"/>
      <c r="BA59" s="472"/>
      <c r="BB59" s="472"/>
      <c r="BC59" s="472"/>
      <c r="BD59" s="472"/>
      <c r="BE59" s="472"/>
      <c r="BF59" s="472"/>
      <c r="BG59" s="472"/>
      <c r="BH59" s="472"/>
      <c r="BI59" s="472"/>
      <c r="BJ59" s="472"/>
      <c r="BK59" s="472"/>
      <c r="BL59" s="472"/>
      <c r="BM59" s="472"/>
      <c r="BN59" s="472"/>
      <c r="BO59" s="472"/>
      <c r="BP59" s="472"/>
      <c r="BQ59" s="472"/>
      <c r="BR59" s="472"/>
      <c r="BS59" s="472"/>
      <c r="BT59" s="472"/>
      <c r="BU59" s="472"/>
      <c r="BV59" s="472"/>
      <c r="BW59" s="472"/>
      <c r="BX59" s="472"/>
      <c r="BY59" s="472"/>
      <c r="BZ59" s="472"/>
      <c r="CA59" s="472"/>
      <c r="CB59" s="472"/>
      <c r="CC59" s="472"/>
      <c r="CD59" s="472"/>
      <c r="CE59" s="472"/>
      <c r="CF59" s="472"/>
      <c r="CG59" s="472"/>
      <c r="CH59" s="472"/>
      <c r="CI59" s="472"/>
      <c r="CJ59" s="472"/>
      <c r="CK59" s="472"/>
      <c r="CL59" s="472"/>
      <c r="CM59" s="472"/>
      <c r="CN59" s="472"/>
      <c r="CO59" s="472"/>
      <c r="CP59" s="473"/>
    </row>
    <row r="60" spans="1:111" ht="8.25" customHeight="1">
      <c r="A60" s="291"/>
      <c r="B60" s="292"/>
      <c r="C60" s="293"/>
      <c r="D60" s="299"/>
      <c r="E60" s="216"/>
      <c r="F60" s="216"/>
      <c r="G60" s="216"/>
      <c r="H60" s="216"/>
      <c r="I60" s="216"/>
      <c r="J60" s="216"/>
      <c r="K60" s="216"/>
      <c r="L60" s="216"/>
      <c r="M60" s="216"/>
      <c r="N60" s="216"/>
      <c r="O60" s="216"/>
      <c r="P60" s="216"/>
      <c r="Q60" s="256"/>
      <c r="R60" s="256"/>
      <c r="S60" s="256"/>
      <c r="T60" s="256"/>
      <c r="U60" s="256"/>
      <c r="V60" s="256"/>
      <c r="W60" s="480"/>
      <c r="X60" s="481"/>
      <c r="Y60" s="481"/>
      <c r="Z60" s="481"/>
      <c r="AA60" s="481"/>
      <c r="AB60" s="482"/>
      <c r="AC60" s="264"/>
      <c r="AD60" s="264"/>
      <c r="AE60" s="264"/>
      <c r="AF60" s="264"/>
      <c r="AG60" s="264"/>
      <c r="AH60" s="265"/>
      <c r="AI60" s="471"/>
      <c r="AJ60" s="472"/>
      <c r="AK60" s="472"/>
      <c r="AL60" s="472"/>
      <c r="AM60" s="472"/>
      <c r="AN60" s="472"/>
      <c r="AO60" s="472"/>
      <c r="AP60" s="472"/>
      <c r="AQ60" s="472"/>
      <c r="AR60" s="472"/>
      <c r="AS60" s="472"/>
      <c r="AT60" s="472"/>
      <c r="AU60" s="472"/>
      <c r="AV60" s="472"/>
      <c r="AW60" s="472"/>
      <c r="AX60" s="472"/>
      <c r="AY60" s="472"/>
      <c r="AZ60" s="472"/>
      <c r="BA60" s="472"/>
      <c r="BB60" s="472"/>
      <c r="BC60" s="472"/>
      <c r="BD60" s="472"/>
      <c r="BE60" s="472"/>
      <c r="BF60" s="472"/>
      <c r="BG60" s="472"/>
      <c r="BH60" s="472"/>
      <c r="BI60" s="472"/>
      <c r="BJ60" s="472"/>
      <c r="BK60" s="472"/>
      <c r="BL60" s="472"/>
      <c r="BM60" s="472"/>
      <c r="BN60" s="472"/>
      <c r="BO60" s="472"/>
      <c r="BP60" s="472"/>
      <c r="BQ60" s="472"/>
      <c r="BR60" s="472"/>
      <c r="BS60" s="472"/>
      <c r="BT60" s="472"/>
      <c r="BU60" s="472"/>
      <c r="BV60" s="472"/>
      <c r="BW60" s="472"/>
      <c r="BX60" s="472"/>
      <c r="BY60" s="472"/>
      <c r="BZ60" s="472"/>
      <c r="CA60" s="472"/>
      <c r="CB60" s="472"/>
      <c r="CC60" s="472"/>
      <c r="CD60" s="472"/>
      <c r="CE60" s="472"/>
      <c r="CF60" s="472"/>
      <c r="CG60" s="472"/>
      <c r="CH60" s="472"/>
      <c r="CI60" s="472"/>
      <c r="CJ60" s="472"/>
      <c r="CK60" s="472"/>
      <c r="CL60" s="472"/>
      <c r="CM60" s="472"/>
      <c r="CN60" s="472"/>
      <c r="CO60" s="472"/>
      <c r="CP60" s="473"/>
    </row>
    <row r="61" spans="1:111" ht="8.25" customHeight="1">
      <c r="A61" s="291"/>
      <c r="B61" s="292"/>
      <c r="C61" s="293"/>
      <c r="D61" s="299" t="s">
        <v>51</v>
      </c>
      <c r="E61" s="216"/>
      <c r="F61" s="216"/>
      <c r="G61" s="216"/>
      <c r="H61" s="216"/>
      <c r="I61" s="216"/>
      <c r="J61" s="216"/>
      <c r="K61" s="216"/>
      <c r="L61" s="216"/>
      <c r="M61" s="216"/>
      <c r="N61" s="216"/>
      <c r="O61" s="216"/>
      <c r="P61" s="216"/>
      <c r="Q61" s="256"/>
      <c r="R61" s="256"/>
      <c r="S61" s="256"/>
      <c r="T61" s="256"/>
      <c r="U61" s="256"/>
      <c r="V61" s="257"/>
      <c r="W61" s="480"/>
      <c r="X61" s="481"/>
      <c r="Y61" s="481"/>
      <c r="Z61" s="481"/>
      <c r="AA61" s="481"/>
      <c r="AB61" s="482"/>
      <c r="AC61" s="264"/>
      <c r="AD61" s="264"/>
      <c r="AE61" s="264"/>
      <c r="AF61" s="264"/>
      <c r="AG61" s="264"/>
      <c r="AH61" s="265"/>
      <c r="AI61" s="471"/>
      <c r="AJ61" s="472"/>
      <c r="AK61" s="472"/>
      <c r="AL61" s="472"/>
      <c r="AM61" s="472"/>
      <c r="AN61" s="472"/>
      <c r="AO61" s="472"/>
      <c r="AP61" s="472"/>
      <c r="AQ61" s="472"/>
      <c r="AR61" s="472"/>
      <c r="AS61" s="472"/>
      <c r="AT61" s="472"/>
      <c r="AU61" s="472"/>
      <c r="AV61" s="472"/>
      <c r="AW61" s="472"/>
      <c r="AX61" s="472"/>
      <c r="AY61" s="472"/>
      <c r="AZ61" s="472"/>
      <c r="BA61" s="472"/>
      <c r="BB61" s="472"/>
      <c r="BC61" s="472"/>
      <c r="BD61" s="472"/>
      <c r="BE61" s="472"/>
      <c r="BF61" s="472"/>
      <c r="BG61" s="472"/>
      <c r="BH61" s="472"/>
      <c r="BI61" s="472"/>
      <c r="BJ61" s="472"/>
      <c r="BK61" s="472"/>
      <c r="BL61" s="472"/>
      <c r="BM61" s="472"/>
      <c r="BN61" s="472"/>
      <c r="BO61" s="472"/>
      <c r="BP61" s="472"/>
      <c r="BQ61" s="472"/>
      <c r="BR61" s="472"/>
      <c r="BS61" s="472"/>
      <c r="BT61" s="472"/>
      <c r="BU61" s="472"/>
      <c r="BV61" s="472"/>
      <c r="BW61" s="472"/>
      <c r="BX61" s="472"/>
      <c r="BY61" s="472"/>
      <c r="BZ61" s="472"/>
      <c r="CA61" s="472"/>
      <c r="CB61" s="472"/>
      <c r="CC61" s="472"/>
      <c r="CD61" s="472"/>
      <c r="CE61" s="472"/>
      <c r="CF61" s="472"/>
      <c r="CG61" s="472"/>
      <c r="CH61" s="472"/>
      <c r="CI61" s="472"/>
      <c r="CJ61" s="472"/>
      <c r="CK61" s="472"/>
      <c r="CL61" s="472"/>
      <c r="CM61" s="472"/>
      <c r="CN61" s="472"/>
      <c r="CO61" s="472"/>
      <c r="CP61" s="473"/>
    </row>
    <row r="62" spans="1:111" ht="8.25" customHeight="1">
      <c r="A62" s="291"/>
      <c r="B62" s="292"/>
      <c r="C62" s="293"/>
      <c r="D62" s="299"/>
      <c r="E62" s="216"/>
      <c r="F62" s="216"/>
      <c r="G62" s="216"/>
      <c r="H62" s="216"/>
      <c r="I62" s="216"/>
      <c r="J62" s="216"/>
      <c r="K62" s="216"/>
      <c r="L62" s="216"/>
      <c r="M62" s="216"/>
      <c r="N62" s="216"/>
      <c r="O62" s="216"/>
      <c r="P62" s="216"/>
      <c r="Q62" s="256"/>
      <c r="R62" s="256"/>
      <c r="S62" s="256"/>
      <c r="T62" s="256"/>
      <c r="U62" s="256"/>
      <c r="V62" s="257"/>
      <c r="W62" s="480"/>
      <c r="X62" s="481"/>
      <c r="Y62" s="481"/>
      <c r="Z62" s="481"/>
      <c r="AA62" s="481"/>
      <c r="AB62" s="482"/>
      <c r="AC62" s="264"/>
      <c r="AD62" s="264"/>
      <c r="AE62" s="264"/>
      <c r="AF62" s="264"/>
      <c r="AG62" s="264"/>
      <c r="AH62" s="265"/>
      <c r="AI62" s="471"/>
      <c r="AJ62" s="472"/>
      <c r="AK62" s="472"/>
      <c r="AL62" s="472"/>
      <c r="AM62" s="472"/>
      <c r="AN62" s="472"/>
      <c r="AO62" s="472"/>
      <c r="AP62" s="472"/>
      <c r="AQ62" s="472"/>
      <c r="AR62" s="472"/>
      <c r="AS62" s="472"/>
      <c r="AT62" s="472"/>
      <c r="AU62" s="472"/>
      <c r="AV62" s="472"/>
      <c r="AW62" s="472"/>
      <c r="AX62" s="472"/>
      <c r="AY62" s="472"/>
      <c r="AZ62" s="472"/>
      <c r="BA62" s="472"/>
      <c r="BB62" s="472"/>
      <c r="BC62" s="472"/>
      <c r="BD62" s="472"/>
      <c r="BE62" s="472"/>
      <c r="BF62" s="472"/>
      <c r="BG62" s="472"/>
      <c r="BH62" s="472"/>
      <c r="BI62" s="472"/>
      <c r="BJ62" s="472"/>
      <c r="BK62" s="472"/>
      <c r="BL62" s="472"/>
      <c r="BM62" s="472"/>
      <c r="BN62" s="472"/>
      <c r="BO62" s="472"/>
      <c r="BP62" s="472"/>
      <c r="BQ62" s="472"/>
      <c r="BR62" s="472"/>
      <c r="BS62" s="472"/>
      <c r="BT62" s="472"/>
      <c r="BU62" s="472"/>
      <c r="BV62" s="472"/>
      <c r="BW62" s="472"/>
      <c r="BX62" s="472"/>
      <c r="BY62" s="472"/>
      <c r="BZ62" s="472"/>
      <c r="CA62" s="472"/>
      <c r="CB62" s="472"/>
      <c r="CC62" s="472"/>
      <c r="CD62" s="472"/>
      <c r="CE62" s="472"/>
      <c r="CF62" s="472"/>
      <c r="CG62" s="472"/>
      <c r="CH62" s="472"/>
      <c r="CI62" s="472"/>
      <c r="CJ62" s="472"/>
      <c r="CK62" s="472"/>
      <c r="CL62" s="472"/>
      <c r="CM62" s="472"/>
      <c r="CN62" s="472"/>
      <c r="CO62" s="472"/>
      <c r="CP62" s="473"/>
    </row>
    <row r="63" spans="1:111" ht="8.25" customHeight="1">
      <c r="A63" s="291"/>
      <c r="B63" s="292"/>
      <c r="C63" s="293"/>
      <c r="D63" s="299"/>
      <c r="E63" s="216"/>
      <c r="F63" s="216"/>
      <c r="G63" s="216"/>
      <c r="H63" s="216"/>
      <c r="I63" s="216"/>
      <c r="J63" s="216"/>
      <c r="K63" s="216"/>
      <c r="L63" s="216"/>
      <c r="M63" s="216"/>
      <c r="N63" s="216"/>
      <c r="O63" s="216"/>
      <c r="P63" s="216"/>
      <c r="Q63" s="256"/>
      <c r="R63" s="256"/>
      <c r="S63" s="256"/>
      <c r="T63" s="256"/>
      <c r="U63" s="256"/>
      <c r="V63" s="257"/>
      <c r="W63" s="480"/>
      <c r="X63" s="481"/>
      <c r="Y63" s="481"/>
      <c r="Z63" s="481"/>
      <c r="AA63" s="481"/>
      <c r="AB63" s="482"/>
      <c r="AC63" s="264"/>
      <c r="AD63" s="264"/>
      <c r="AE63" s="264"/>
      <c r="AF63" s="264"/>
      <c r="AG63" s="264"/>
      <c r="AH63" s="265"/>
      <c r="AI63" s="471"/>
      <c r="AJ63" s="472"/>
      <c r="AK63" s="472"/>
      <c r="AL63" s="472"/>
      <c r="AM63" s="472"/>
      <c r="AN63" s="472"/>
      <c r="AO63" s="472"/>
      <c r="AP63" s="472"/>
      <c r="AQ63" s="472"/>
      <c r="AR63" s="472"/>
      <c r="AS63" s="472"/>
      <c r="AT63" s="472"/>
      <c r="AU63" s="472"/>
      <c r="AV63" s="472"/>
      <c r="AW63" s="472"/>
      <c r="AX63" s="472"/>
      <c r="AY63" s="472"/>
      <c r="AZ63" s="472"/>
      <c r="BA63" s="472"/>
      <c r="BB63" s="472"/>
      <c r="BC63" s="472"/>
      <c r="BD63" s="472"/>
      <c r="BE63" s="472"/>
      <c r="BF63" s="472"/>
      <c r="BG63" s="472"/>
      <c r="BH63" s="472"/>
      <c r="BI63" s="472"/>
      <c r="BJ63" s="472"/>
      <c r="BK63" s="472"/>
      <c r="BL63" s="472"/>
      <c r="BM63" s="472"/>
      <c r="BN63" s="472"/>
      <c r="BO63" s="472"/>
      <c r="BP63" s="472"/>
      <c r="BQ63" s="472"/>
      <c r="BR63" s="472"/>
      <c r="BS63" s="472"/>
      <c r="BT63" s="472"/>
      <c r="BU63" s="472"/>
      <c r="BV63" s="472"/>
      <c r="BW63" s="472"/>
      <c r="BX63" s="472"/>
      <c r="BY63" s="472"/>
      <c r="BZ63" s="472"/>
      <c r="CA63" s="472"/>
      <c r="CB63" s="472"/>
      <c r="CC63" s="472"/>
      <c r="CD63" s="472"/>
      <c r="CE63" s="472"/>
      <c r="CF63" s="472"/>
      <c r="CG63" s="472"/>
      <c r="CH63" s="472"/>
      <c r="CI63" s="472"/>
      <c r="CJ63" s="472"/>
      <c r="CK63" s="472"/>
      <c r="CL63" s="472"/>
      <c r="CM63" s="472"/>
      <c r="CN63" s="472"/>
      <c r="CO63" s="472"/>
      <c r="CP63" s="473"/>
    </row>
    <row r="64" spans="1:111" ht="8.25" customHeight="1">
      <c r="A64" s="291"/>
      <c r="B64" s="292"/>
      <c r="C64" s="293"/>
      <c r="D64" s="299" t="s">
        <v>52</v>
      </c>
      <c r="E64" s="216"/>
      <c r="F64" s="216"/>
      <c r="G64" s="216"/>
      <c r="H64" s="216"/>
      <c r="I64" s="216"/>
      <c r="J64" s="216"/>
      <c r="K64" s="216"/>
      <c r="L64" s="216"/>
      <c r="M64" s="216"/>
      <c r="N64" s="216"/>
      <c r="O64" s="216"/>
      <c r="P64" s="216"/>
      <c r="Q64" s="256"/>
      <c r="R64" s="256"/>
      <c r="S64" s="256"/>
      <c r="T64" s="256"/>
      <c r="U64" s="256"/>
      <c r="V64" s="256"/>
      <c r="W64" s="480"/>
      <c r="X64" s="481"/>
      <c r="Y64" s="481"/>
      <c r="Z64" s="481"/>
      <c r="AA64" s="481"/>
      <c r="AB64" s="482"/>
      <c r="AC64" s="264"/>
      <c r="AD64" s="264"/>
      <c r="AE64" s="264"/>
      <c r="AF64" s="264"/>
      <c r="AG64" s="264"/>
      <c r="AH64" s="265"/>
      <c r="AI64" s="471"/>
      <c r="AJ64" s="472"/>
      <c r="AK64" s="472"/>
      <c r="AL64" s="472"/>
      <c r="AM64" s="472"/>
      <c r="AN64" s="472"/>
      <c r="AO64" s="472"/>
      <c r="AP64" s="472"/>
      <c r="AQ64" s="472"/>
      <c r="AR64" s="472"/>
      <c r="AS64" s="472"/>
      <c r="AT64" s="472"/>
      <c r="AU64" s="472"/>
      <c r="AV64" s="472"/>
      <c r="AW64" s="472"/>
      <c r="AX64" s="472"/>
      <c r="AY64" s="472"/>
      <c r="AZ64" s="472"/>
      <c r="BA64" s="472"/>
      <c r="BB64" s="472"/>
      <c r="BC64" s="472"/>
      <c r="BD64" s="472"/>
      <c r="BE64" s="472"/>
      <c r="BF64" s="472"/>
      <c r="BG64" s="472"/>
      <c r="BH64" s="472"/>
      <c r="BI64" s="472"/>
      <c r="BJ64" s="472"/>
      <c r="BK64" s="472"/>
      <c r="BL64" s="472"/>
      <c r="BM64" s="472"/>
      <c r="BN64" s="472"/>
      <c r="BO64" s="472"/>
      <c r="BP64" s="472"/>
      <c r="BQ64" s="472"/>
      <c r="BR64" s="472"/>
      <c r="BS64" s="472"/>
      <c r="BT64" s="472"/>
      <c r="BU64" s="472"/>
      <c r="BV64" s="472"/>
      <c r="BW64" s="472"/>
      <c r="BX64" s="472"/>
      <c r="BY64" s="472"/>
      <c r="BZ64" s="472"/>
      <c r="CA64" s="472"/>
      <c r="CB64" s="472"/>
      <c r="CC64" s="472"/>
      <c r="CD64" s="472"/>
      <c r="CE64" s="472"/>
      <c r="CF64" s="472"/>
      <c r="CG64" s="472"/>
      <c r="CH64" s="472"/>
      <c r="CI64" s="472"/>
      <c r="CJ64" s="472"/>
      <c r="CK64" s="472"/>
      <c r="CL64" s="472"/>
      <c r="CM64" s="472"/>
      <c r="CN64" s="472"/>
      <c r="CO64" s="472"/>
      <c r="CP64" s="473"/>
    </row>
    <row r="65" spans="1:111" ht="8.25" customHeight="1">
      <c r="A65" s="291"/>
      <c r="B65" s="292"/>
      <c r="C65" s="293"/>
      <c r="D65" s="299"/>
      <c r="E65" s="216"/>
      <c r="F65" s="216"/>
      <c r="G65" s="216"/>
      <c r="H65" s="216"/>
      <c r="I65" s="216"/>
      <c r="J65" s="216"/>
      <c r="K65" s="216"/>
      <c r="L65" s="216"/>
      <c r="M65" s="216"/>
      <c r="N65" s="216"/>
      <c r="O65" s="216"/>
      <c r="P65" s="216"/>
      <c r="Q65" s="256"/>
      <c r="R65" s="256"/>
      <c r="S65" s="256"/>
      <c r="T65" s="256"/>
      <c r="U65" s="256"/>
      <c r="V65" s="256"/>
      <c r="W65" s="480"/>
      <c r="X65" s="481"/>
      <c r="Y65" s="481"/>
      <c r="Z65" s="481"/>
      <c r="AA65" s="481"/>
      <c r="AB65" s="482"/>
      <c r="AC65" s="264"/>
      <c r="AD65" s="264"/>
      <c r="AE65" s="264"/>
      <c r="AF65" s="264"/>
      <c r="AG65" s="264"/>
      <c r="AH65" s="265"/>
      <c r="AI65" s="471"/>
      <c r="AJ65" s="472"/>
      <c r="AK65" s="472"/>
      <c r="AL65" s="472"/>
      <c r="AM65" s="472"/>
      <c r="AN65" s="472"/>
      <c r="AO65" s="472"/>
      <c r="AP65" s="472"/>
      <c r="AQ65" s="472"/>
      <c r="AR65" s="472"/>
      <c r="AS65" s="472"/>
      <c r="AT65" s="472"/>
      <c r="AU65" s="472"/>
      <c r="AV65" s="472"/>
      <c r="AW65" s="472"/>
      <c r="AX65" s="472"/>
      <c r="AY65" s="472"/>
      <c r="AZ65" s="472"/>
      <c r="BA65" s="472"/>
      <c r="BB65" s="472"/>
      <c r="BC65" s="472"/>
      <c r="BD65" s="472"/>
      <c r="BE65" s="472"/>
      <c r="BF65" s="472"/>
      <c r="BG65" s="472"/>
      <c r="BH65" s="472"/>
      <c r="BI65" s="472"/>
      <c r="BJ65" s="472"/>
      <c r="BK65" s="472"/>
      <c r="BL65" s="472"/>
      <c r="BM65" s="472"/>
      <c r="BN65" s="472"/>
      <c r="BO65" s="472"/>
      <c r="BP65" s="472"/>
      <c r="BQ65" s="472"/>
      <c r="BR65" s="472"/>
      <c r="BS65" s="472"/>
      <c r="BT65" s="472"/>
      <c r="BU65" s="472"/>
      <c r="BV65" s="472"/>
      <c r="BW65" s="472"/>
      <c r="BX65" s="472"/>
      <c r="BY65" s="472"/>
      <c r="BZ65" s="472"/>
      <c r="CA65" s="472"/>
      <c r="CB65" s="472"/>
      <c r="CC65" s="472"/>
      <c r="CD65" s="472"/>
      <c r="CE65" s="472"/>
      <c r="CF65" s="472"/>
      <c r="CG65" s="472"/>
      <c r="CH65" s="472"/>
      <c r="CI65" s="472"/>
      <c r="CJ65" s="472"/>
      <c r="CK65" s="472"/>
      <c r="CL65" s="472"/>
      <c r="CM65" s="472"/>
      <c r="CN65" s="472"/>
      <c r="CO65" s="472"/>
      <c r="CP65" s="473"/>
      <c r="CT65" s="5"/>
      <c r="CU65" s="5"/>
      <c r="CV65" s="5"/>
      <c r="CW65" s="5"/>
      <c r="CX65" s="5"/>
      <c r="CY65" s="5"/>
      <c r="CZ65" s="5"/>
      <c r="DA65" s="5"/>
      <c r="DB65" s="5"/>
      <c r="DC65" s="5"/>
      <c r="DD65" s="5"/>
      <c r="DE65" s="5"/>
      <c r="DF65" s="5"/>
      <c r="DG65" s="5"/>
    </row>
    <row r="66" spans="1:111" ht="8.25" customHeight="1" thickBot="1">
      <c r="A66" s="320"/>
      <c r="B66" s="321"/>
      <c r="C66" s="322"/>
      <c r="D66" s="324"/>
      <c r="E66" s="325"/>
      <c r="F66" s="325"/>
      <c r="G66" s="325"/>
      <c r="H66" s="325"/>
      <c r="I66" s="325"/>
      <c r="J66" s="325"/>
      <c r="K66" s="325"/>
      <c r="L66" s="325"/>
      <c r="M66" s="325"/>
      <c r="N66" s="325"/>
      <c r="O66" s="325"/>
      <c r="P66" s="325"/>
      <c r="Q66" s="328"/>
      <c r="R66" s="328"/>
      <c r="S66" s="328"/>
      <c r="T66" s="328"/>
      <c r="U66" s="328"/>
      <c r="V66" s="328"/>
      <c r="W66" s="483"/>
      <c r="X66" s="484"/>
      <c r="Y66" s="484"/>
      <c r="Z66" s="484"/>
      <c r="AA66" s="484"/>
      <c r="AB66" s="485"/>
      <c r="AC66" s="337"/>
      <c r="AD66" s="337"/>
      <c r="AE66" s="337"/>
      <c r="AF66" s="337"/>
      <c r="AG66" s="337"/>
      <c r="AH66" s="338"/>
      <c r="AI66" s="474"/>
      <c r="AJ66" s="475"/>
      <c r="AK66" s="475"/>
      <c r="AL66" s="475"/>
      <c r="AM66" s="475"/>
      <c r="AN66" s="475"/>
      <c r="AO66" s="475"/>
      <c r="AP66" s="475"/>
      <c r="AQ66" s="475"/>
      <c r="AR66" s="475"/>
      <c r="AS66" s="475"/>
      <c r="AT66" s="475"/>
      <c r="AU66" s="475"/>
      <c r="AV66" s="475"/>
      <c r="AW66" s="475"/>
      <c r="AX66" s="475"/>
      <c r="AY66" s="475"/>
      <c r="AZ66" s="475"/>
      <c r="BA66" s="475"/>
      <c r="BB66" s="475"/>
      <c r="BC66" s="475"/>
      <c r="BD66" s="475"/>
      <c r="BE66" s="475"/>
      <c r="BF66" s="475"/>
      <c r="BG66" s="475"/>
      <c r="BH66" s="475"/>
      <c r="BI66" s="475"/>
      <c r="BJ66" s="475"/>
      <c r="BK66" s="475"/>
      <c r="BL66" s="475"/>
      <c r="BM66" s="475"/>
      <c r="BN66" s="475"/>
      <c r="BO66" s="475"/>
      <c r="BP66" s="475"/>
      <c r="BQ66" s="475"/>
      <c r="BR66" s="475"/>
      <c r="BS66" s="475"/>
      <c r="BT66" s="475"/>
      <c r="BU66" s="475"/>
      <c r="BV66" s="475"/>
      <c r="BW66" s="475"/>
      <c r="BX66" s="475"/>
      <c r="BY66" s="475"/>
      <c r="BZ66" s="475"/>
      <c r="CA66" s="475"/>
      <c r="CB66" s="475"/>
      <c r="CC66" s="475"/>
      <c r="CD66" s="475"/>
      <c r="CE66" s="475"/>
      <c r="CF66" s="475"/>
      <c r="CG66" s="475"/>
      <c r="CH66" s="475"/>
      <c r="CI66" s="475"/>
      <c r="CJ66" s="475"/>
      <c r="CK66" s="475"/>
      <c r="CL66" s="475"/>
      <c r="CM66" s="475"/>
      <c r="CN66" s="475"/>
      <c r="CO66" s="475"/>
      <c r="CP66" s="476"/>
      <c r="CT66" s="5"/>
      <c r="CU66" s="5"/>
      <c r="CV66" s="5"/>
      <c r="CW66" s="5"/>
      <c r="CX66" s="5"/>
      <c r="CY66" s="5"/>
      <c r="CZ66" s="5"/>
      <c r="DA66" s="5"/>
      <c r="DB66" s="5"/>
      <c r="DC66" s="5"/>
      <c r="DD66" s="5"/>
      <c r="DE66" s="5"/>
      <c r="DF66" s="5"/>
      <c r="DG66" s="5"/>
    </row>
    <row r="67" spans="1:111" ht="8.25" customHeight="1">
      <c r="A67" s="359" t="s">
        <v>2</v>
      </c>
      <c r="B67" s="360"/>
      <c r="C67" s="361"/>
      <c r="D67" s="368" t="s">
        <v>57</v>
      </c>
      <c r="E67" s="585"/>
      <c r="F67" s="585"/>
      <c r="G67" s="585"/>
      <c r="H67" s="585"/>
      <c r="I67" s="585"/>
      <c r="J67" s="585"/>
      <c r="K67" s="585"/>
      <c r="L67" s="585"/>
      <c r="M67" s="585"/>
      <c r="N67" s="585"/>
      <c r="O67" s="585"/>
      <c r="P67" s="586"/>
      <c r="Q67" s="374" t="s">
        <v>4</v>
      </c>
      <c r="R67" s="374"/>
      <c r="S67" s="374"/>
      <c r="T67" s="374"/>
      <c r="U67" s="374"/>
      <c r="V67" s="374"/>
      <c r="W67" s="374" t="s">
        <v>55</v>
      </c>
      <c r="X67" s="374"/>
      <c r="Y67" s="374"/>
      <c r="Z67" s="374"/>
      <c r="AA67" s="374"/>
      <c r="AB67" s="374"/>
      <c r="AC67" s="374" t="s">
        <v>6</v>
      </c>
      <c r="AD67" s="374"/>
      <c r="AE67" s="374"/>
      <c r="AF67" s="374"/>
      <c r="AG67" s="374"/>
      <c r="AH67" s="377"/>
      <c r="AI67" s="436" t="s">
        <v>44</v>
      </c>
      <c r="AJ67" s="437"/>
      <c r="AK67" s="437"/>
      <c r="AL67" s="437"/>
      <c r="AM67" s="437"/>
      <c r="AN67" s="437"/>
      <c r="AO67" s="437"/>
      <c r="AP67" s="437"/>
      <c r="AQ67" s="437"/>
      <c r="AR67" s="437"/>
      <c r="AS67" s="437"/>
      <c r="AT67" s="437"/>
      <c r="AU67" s="437"/>
      <c r="AV67" s="437"/>
      <c r="AW67" s="437"/>
      <c r="AX67" s="437"/>
      <c r="AY67" s="437"/>
      <c r="AZ67" s="576"/>
      <c r="BA67" s="436" t="s">
        <v>49</v>
      </c>
      <c r="BB67" s="437"/>
      <c r="BC67" s="437"/>
      <c r="BD67" s="437"/>
      <c r="BE67" s="437"/>
      <c r="BF67" s="437"/>
      <c r="BG67" s="437"/>
      <c r="BH67" s="437"/>
      <c r="BI67" s="437"/>
      <c r="BJ67" s="437"/>
      <c r="BK67" s="437"/>
      <c r="BL67" s="437"/>
      <c r="BM67" s="437"/>
      <c r="BN67" s="437"/>
      <c r="BO67" s="437"/>
      <c r="BP67" s="437"/>
      <c r="BQ67" s="437"/>
      <c r="BR67" s="578"/>
      <c r="BS67" s="13"/>
      <c r="BT67" s="13"/>
      <c r="BU67" s="13"/>
      <c r="BV67" s="13"/>
      <c r="BW67" s="13"/>
      <c r="BX67" s="13"/>
      <c r="BY67" s="580" t="s">
        <v>33</v>
      </c>
      <c r="BZ67" s="580"/>
      <c r="CA67" s="580"/>
      <c r="CB67" s="580"/>
      <c r="CC67" s="580"/>
      <c r="CD67" s="580"/>
      <c r="CE67" s="580"/>
      <c r="CF67" s="580"/>
      <c r="CG67" s="580"/>
      <c r="CH67" s="580"/>
      <c r="CI67" s="580"/>
      <c r="CJ67" s="580"/>
      <c r="CK67" s="580"/>
      <c r="CL67" s="580"/>
      <c r="CM67" s="580"/>
      <c r="CN67" s="580"/>
      <c r="CO67" s="580"/>
      <c r="CP67" s="581"/>
      <c r="CT67" s="5"/>
      <c r="CU67" s="5"/>
      <c r="CV67" s="5"/>
      <c r="CW67" s="5"/>
      <c r="CX67" s="5"/>
      <c r="CY67" s="5"/>
      <c r="CZ67" s="5"/>
      <c r="DA67" s="5"/>
      <c r="DB67" s="5"/>
      <c r="DC67" s="5"/>
      <c r="DD67" s="5"/>
      <c r="DE67" s="5"/>
      <c r="DF67" s="5"/>
      <c r="DG67" s="5"/>
    </row>
    <row r="68" spans="1:111" ht="8.25" customHeight="1">
      <c r="A68" s="362"/>
      <c r="B68" s="363"/>
      <c r="C68" s="364"/>
      <c r="D68" s="254"/>
      <c r="E68" s="41"/>
      <c r="F68" s="41"/>
      <c r="G68" s="41"/>
      <c r="H68" s="41"/>
      <c r="I68" s="41"/>
      <c r="J68" s="41"/>
      <c r="K68" s="41"/>
      <c r="L68" s="41"/>
      <c r="M68" s="41"/>
      <c r="N68" s="41"/>
      <c r="O68" s="41"/>
      <c r="P68" s="42"/>
      <c r="Q68" s="375"/>
      <c r="R68" s="375"/>
      <c r="S68" s="375"/>
      <c r="T68" s="375"/>
      <c r="U68" s="375"/>
      <c r="V68" s="375"/>
      <c r="W68" s="375"/>
      <c r="X68" s="375"/>
      <c r="Y68" s="375"/>
      <c r="Z68" s="375"/>
      <c r="AA68" s="375"/>
      <c r="AB68" s="375"/>
      <c r="AC68" s="375"/>
      <c r="AD68" s="375"/>
      <c r="AE68" s="375"/>
      <c r="AF68" s="375"/>
      <c r="AG68" s="375"/>
      <c r="AH68" s="378"/>
      <c r="AI68" s="438"/>
      <c r="AJ68" s="439"/>
      <c r="AK68" s="439"/>
      <c r="AL68" s="439"/>
      <c r="AM68" s="439"/>
      <c r="AN68" s="439"/>
      <c r="AO68" s="439"/>
      <c r="AP68" s="439"/>
      <c r="AQ68" s="439"/>
      <c r="AR68" s="439"/>
      <c r="AS68" s="439"/>
      <c r="AT68" s="439"/>
      <c r="AU68" s="439"/>
      <c r="AV68" s="439"/>
      <c r="AW68" s="439"/>
      <c r="AX68" s="439"/>
      <c r="AY68" s="439"/>
      <c r="AZ68" s="577"/>
      <c r="BA68" s="438"/>
      <c r="BB68" s="439"/>
      <c r="BC68" s="439"/>
      <c r="BD68" s="439"/>
      <c r="BE68" s="439"/>
      <c r="BF68" s="439"/>
      <c r="BG68" s="439"/>
      <c r="BH68" s="439"/>
      <c r="BI68" s="439"/>
      <c r="BJ68" s="439"/>
      <c r="BK68" s="439"/>
      <c r="BL68" s="439"/>
      <c r="BM68" s="439"/>
      <c r="BN68" s="439"/>
      <c r="BO68" s="439"/>
      <c r="BP68" s="439"/>
      <c r="BQ68" s="439"/>
      <c r="BR68" s="579"/>
      <c r="BS68" s="20"/>
      <c r="BT68" s="19"/>
      <c r="BU68" s="19"/>
      <c r="BV68" s="19"/>
      <c r="BW68" s="19"/>
      <c r="BX68" s="21"/>
      <c r="BY68" s="582"/>
      <c r="BZ68" s="582"/>
      <c r="CA68" s="582"/>
      <c r="CB68" s="582"/>
      <c r="CC68" s="582"/>
      <c r="CD68" s="582"/>
      <c r="CE68" s="582"/>
      <c r="CF68" s="582"/>
      <c r="CG68" s="582"/>
      <c r="CH68" s="582"/>
      <c r="CI68" s="582"/>
      <c r="CJ68" s="582"/>
      <c r="CK68" s="582"/>
      <c r="CL68" s="582"/>
      <c r="CM68" s="582"/>
      <c r="CN68" s="582"/>
      <c r="CO68" s="582"/>
      <c r="CP68" s="583"/>
      <c r="CT68" s="5"/>
      <c r="CU68" s="5"/>
      <c r="CV68" s="5"/>
      <c r="CW68" s="5"/>
      <c r="CX68" s="5"/>
      <c r="CY68" s="5"/>
      <c r="CZ68" s="5"/>
      <c r="DA68" s="5"/>
      <c r="DB68" s="5"/>
      <c r="DC68" s="5"/>
      <c r="DD68" s="5"/>
      <c r="DE68" s="5"/>
      <c r="DF68" s="5"/>
      <c r="DG68" s="5"/>
    </row>
    <row r="69" spans="1:111" ht="8.25" customHeight="1">
      <c r="A69" s="362"/>
      <c r="B69" s="363"/>
      <c r="C69" s="364"/>
      <c r="D69" s="254"/>
      <c r="E69" s="41"/>
      <c r="F69" s="41"/>
      <c r="G69" s="41"/>
      <c r="H69" s="41"/>
      <c r="I69" s="41"/>
      <c r="J69" s="41"/>
      <c r="K69" s="41"/>
      <c r="L69" s="41"/>
      <c r="M69" s="41"/>
      <c r="N69" s="41"/>
      <c r="O69" s="41"/>
      <c r="P69" s="42"/>
      <c r="Q69" s="375"/>
      <c r="R69" s="375"/>
      <c r="S69" s="375"/>
      <c r="T69" s="375"/>
      <c r="U69" s="375"/>
      <c r="V69" s="375"/>
      <c r="W69" s="375"/>
      <c r="X69" s="375"/>
      <c r="Y69" s="375"/>
      <c r="Z69" s="375"/>
      <c r="AA69" s="375"/>
      <c r="AB69" s="375"/>
      <c r="AC69" s="375"/>
      <c r="AD69" s="375"/>
      <c r="AE69" s="375"/>
      <c r="AF69" s="375"/>
      <c r="AG69" s="375"/>
      <c r="AH69" s="378"/>
      <c r="AI69" s="380" t="s">
        <v>7</v>
      </c>
      <c r="AJ69" s="214"/>
      <c r="AK69" s="214"/>
      <c r="AL69" s="214"/>
      <c r="AM69" s="214"/>
      <c r="AN69" s="214"/>
      <c r="AO69" s="383" t="s">
        <v>8</v>
      </c>
      <c r="AP69" s="384"/>
      <c r="AQ69" s="384"/>
      <c r="AR69" s="384"/>
      <c r="AS69" s="384"/>
      <c r="AT69" s="385"/>
      <c r="AU69" s="213" t="s">
        <v>9</v>
      </c>
      <c r="AV69" s="214"/>
      <c r="AW69" s="214"/>
      <c r="AX69" s="214"/>
      <c r="AY69" s="214"/>
      <c r="AZ69" s="215"/>
      <c r="BA69" s="380" t="s">
        <v>7</v>
      </c>
      <c r="BB69" s="214"/>
      <c r="BC69" s="214"/>
      <c r="BD69" s="214"/>
      <c r="BE69" s="214"/>
      <c r="BF69" s="214"/>
      <c r="BG69" s="383" t="s">
        <v>8</v>
      </c>
      <c r="BH69" s="384"/>
      <c r="BI69" s="384"/>
      <c r="BJ69" s="384"/>
      <c r="BK69" s="384"/>
      <c r="BL69" s="385"/>
      <c r="BM69" s="213" t="s">
        <v>9</v>
      </c>
      <c r="BN69" s="214"/>
      <c r="BO69" s="214"/>
      <c r="BP69" s="214"/>
      <c r="BQ69" s="214"/>
      <c r="BR69" s="391"/>
      <c r="BS69" s="14"/>
      <c r="BT69" s="15"/>
      <c r="BU69" s="15"/>
      <c r="BV69" s="15"/>
      <c r="BW69" s="15"/>
      <c r="BX69" s="22"/>
      <c r="BY69" s="401" t="s">
        <v>7</v>
      </c>
      <c r="BZ69" s="402"/>
      <c r="CA69" s="402"/>
      <c r="CB69" s="402"/>
      <c r="CC69" s="402"/>
      <c r="CD69" s="403"/>
      <c r="CE69" s="383" t="s">
        <v>8</v>
      </c>
      <c r="CF69" s="384"/>
      <c r="CG69" s="384"/>
      <c r="CH69" s="384"/>
      <c r="CI69" s="384"/>
      <c r="CJ69" s="385"/>
      <c r="CK69" s="213" t="s">
        <v>9</v>
      </c>
      <c r="CL69" s="214"/>
      <c r="CM69" s="214"/>
      <c r="CN69" s="214"/>
      <c r="CO69" s="214"/>
      <c r="CP69" s="215"/>
      <c r="CT69" s="5"/>
      <c r="CU69" s="5"/>
      <c r="CV69" s="5"/>
      <c r="CW69" s="5"/>
      <c r="CX69" s="5"/>
      <c r="CY69" s="5"/>
      <c r="CZ69" s="5"/>
      <c r="DA69" s="5"/>
      <c r="DB69" s="5"/>
      <c r="DC69" s="5"/>
      <c r="DD69" s="5"/>
      <c r="DE69" s="5"/>
      <c r="DF69" s="5"/>
      <c r="DG69" s="5"/>
    </row>
    <row r="70" spans="1:111" ht="8.25" customHeight="1">
      <c r="A70" s="362"/>
      <c r="B70" s="363"/>
      <c r="C70" s="364"/>
      <c r="D70" s="254"/>
      <c r="E70" s="41"/>
      <c r="F70" s="41"/>
      <c r="G70" s="41"/>
      <c r="H70" s="41"/>
      <c r="I70" s="41"/>
      <c r="J70" s="41"/>
      <c r="K70" s="41"/>
      <c r="L70" s="41"/>
      <c r="M70" s="41"/>
      <c r="N70" s="41"/>
      <c r="O70" s="41"/>
      <c r="P70" s="42"/>
      <c r="Q70" s="375"/>
      <c r="R70" s="375"/>
      <c r="S70" s="375"/>
      <c r="T70" s="375"/>
      <c r="U70" s="375"/>
      <c r="V70" s="375"/>
      <c r="W70" s="375"/>
      <c r="X70" s="375"/>
      <c r="Y70" s="375"/>
      <c r="Z70" s="375"/>
      <c r="AA70" s="375"/>
      <c r="AB70" s="375"/>
      <c r="AC70" s="375"/>
      <c r="AD70" s="375"/>
      <c r="AE70" s="375"/>
      <c r="AF70" s="375"/>
      <c r="AG70" s="375"/>
      <c r="AH70" s="378"/>
      <c r="AI70" s="381"/>
      <c r="AJ70" s="216"/>
      <c r="AK70" s="216"/>
      <c r="AL70" s="216"/>
      <c r="AM70" s="216"/>
      <c r="AN70" s="216"/>
      <c r="AO70" s="386"/>
      <c r="AP70" s="386"/>
      <c r="AQ70" s="386"/>
      <c r="AR70" s="386"/>
      <c r="AS70" s="386"/>
      <c r="AT70" s="387"/>
      <c r="AU70" s="216"/>
      <c r="AV70" s="216"/>
      <c r="AW70" s="216"/>
      <c r="AX70" s="216"/>
      <c r="AY70" s="216"/>
      <c r="AZ70" s="217"/>
      <c r="BA70" s="381"/>
      <c r="BB70" s="216"/>
      <c r="BC70" s="216"/>
      <c r="BD70" s="216"/>
      <c r="BE70" s="216"/>
      <c r="BF70" s="216"/>
      <c r="BG70" s="386"/>
      <c r="BH70" s="386"/>
      <c r="BI70" s="386"/>
      <c r="BJ70" s="386"/>
      <c r="BK70" s="386"/>
      <c r="BL70" s="387"/>
      <c r="BM70" s="216"/>
      <c r="BN70" s="216"/>
      <c r="BO70" s="216"/>
      <c r="BP70" s="216"/>
      <c r="BQ70" s="216"/>
      <c r="BR70" s="392"/>
      <c r="BS70" s="16"/>
      <c r="BT70" s="17"/>
      <c r="BU70" s="17"/>
      <c r="BV70" s="17"/>
      <c r="BW70" s="17"/>
      <c r="BX70" s="23"/>
      <c r="BY70" s="404"/>
      <c r="BZ70" s="405"/>
      <c r="CA70" s="405"/>
      <c r="CB70" s="405"/>
      <c r="CC70" s="405"/>
      <c r="CD70" s="406"/>
      <c r="CE70" s="386"/>
      <c r="CF70" s="386"/>
      <c r="CG70" s="386"/>
      <c r="CH70" s="386"/>
      <c r="CI70" s="386"/>
      <c r="CJ70" s="387"/>
      <c r="CK70" s="216"/>
      <c r="CL70" s="216"/>
      <c r="CM70" s="216"/>
      <c r="CN70" s="216"/>
      <c r="CO70" s="216"/>
      <c r="CP70" s="217"/>
      <c r="CT70" s="5"/>
      <c r="CU70" s="5"/>
      <c r="CV70" s="5"/>
      <c r="CW70" s="5"/>
      <c r="CX70" s="5"/>
      <c r="CY70" s="5"/>
      <c r="CZ70" s="5"/>
      <c r="DA70" s="5"/>
      <c r="DB70" s="5"/>
      <c r="DC70" s="5"/>
      <c r="DD70" s="5"/>
      <c r="DE70" s="5"/>
      <c r="DF70" s="5"/>
      <c r="DG70" s="5"/>
    </row>
    <row r="71" spans="1:111" ht="8.25" customHeight="1">
      <c r="A71" s="365"/>
      <c r="B71" s="366"/>
      <c r="C71" s="367"/>
      <c r="D71" s="568"/>
      <c r="E71" s="569"/>
      <c r="F71" s="569"/>
      <c r="G71" s="569"/>
      <c r="H71" s="569"/>
      <c r="I71" s="569"/>
      <c r="J71" s="569"/>
      <c r="K71" s="569"/>
      <c r="L71" s="569"/>
      <c r="M71" s="569"/>
      <c r="N71" s="569"/>
      <c r="O71" s="569"/>
      <c r="P71" s="570"/>
      <c r="Q71" s="376"/>
      <c r="R71" s="376"/>
      <c r="S71" s="376"/>
      <c r="T71" s="376"/>
      <c r="U71" s="376"/>
      <c r="V71" s="376"/>
      <c r="W71" s="376"/>
      <c r="X71" s="376"/>
      <c r="Y71" s="376"/>
      <c r="Z71" s="376"/>
      <c r="AA71" s="376"/>
      <c r="AB71" s="376"/>
      <c r="AC71" s="376"/>
      <c r="AD71" s="376"/>
      <c r="AE71" s="376"/>
      <c r="AF71" s="376"/>
      <c r="AG71" s="376"/>
      <c r="AH71" s="379"/>
      <c r="AI71" s="382"/>
      <c r="AJ71" s="325"/>
      <c r="AK71" s="325"/>
      <c r="AL71" s="325"/>
      <c r="AM71" s="325"/>
      <c r="AN71" s="325"/>
      <c r="AO71" s="574"/>
      <c r="AP71" s="574"/>
      <c r="AQ71" s="574"/>
      <c r="AR71" s="574"/>
      <c r="AS71" s="574"/>
      <c r="AT71" s="575"/>
      <c r="AU71" s="325"/>
      <c r="AV71" s="325"/>
      <c r="AW71" s="325"/>
      <c r="AX71" s="325"/>
      <c r="AY71" s="325"/>
      <c r="AZ71" s="467"/>
      <c r="BA71" s="382"/>
      <c r="BB71" s="325"/>
      <c r="BC71" s="325"/>
      <c r="BD71" s="325"/>
      <c r="BE71" s="325"/>
      <c r="BF71" s="325"/>
      <c r="BG71" s="574"/>
      <c r="BH71" s="574"/>
      <c r="BI71" s="574"/>
      <c r="BJ71" s="574"/>
      <c r="BK71" s="574"/>
      <c r="BL71" s="575"/>
      <c r="BM71" s="325"/>
      <c r="BN71" s="325"/>
      <c r="BO71" s="325"/>
      <c r="BP71" s="325"/>
      <c r="BQ71" s="325"/>
      <c r="BR71" s="589"/>
      <c r="BS71" s="25"/>
      <c r="BT71" s="26"/>
      <c r="BU71" s="26"/>
      <c r="BV71" s="26"/>
      <c r="BW71" s="26"/>
      <c r="BX71" s="27"/>
      <c r="BY71" s="407"/>
      <c r="BZ71" s="408"/>
      <c r="CA71" s="408"/>
      <c r="CB71" s="408"/>
      <c r="CC71" s="408"/>
      <c r="CD71" s="409"/>
      <c r="CE71" s="574"/>
      <c r="CF71" s="574"/>
      <c r="CG71" s="574"/>
      <c r="CH71" s="574"/>
      <c r="CI71" s="574"/>
      <c r="CJ71" s="575"/>
      <c r="CK71" s="325"/>
      <c r="CL71" s="325"/>
      <c r="CM71" s="325"/>
      <c r="CN71" s="325"/>
      <c r="CO71" s="325"/>
      <c r="CP71" s="467"/>
      <c r="CT71" s="5"/>
      <c r="CU71" s="5"/>
      <c r="CV71" s="5"/>
      <c r="CW71" s="5"/>
      <c r="CX71" s="5"/>
      <c r="CY71" s="5"/>
      <c r="CZ71" s="5"/>
      <c r="DA71" s="5"/>
      <c r="DB71" s="5"/>
      <c r="DC71" s="5"/>
      <c r="DD71" s="5"/>
      <c r="DE71" s="5"/>
      <c r="DF71" s="5"/>
      <c r="DG71" s="5"/>
    </row>
    <row r="72" spans="1:111" ht="8.25" customHeight="1">
      <c r="A72" s="280">
        <v>1</v>
      </c>
      <c r="B72" s="281"/>
      <c r="C72" s="282"/>
      <c r="D72" s="283" t="s">
        <v>16</v>
      </c>
      <c r="E72" s="284"/>
      <c r="F72" s="284"/>
      <c r="G72" s="284"/>
      <c r="H72" s="284"/>
      <c r="I72" s="284"/>
      <c r="J72" s="284"/>
      <c r="K72" s="284"/>
      <c r="L72" s="284"/>
      <c r="M72" s="284"/>
      <c r="N72" s="284"/>
      <c r="O72" s="284"/>
      <c r="P72" s="285"/>
      <c r="Q72" s="286"/>
      <c r="R72" s="286"/>
      <c r="S72" s="286"/>
      <c r="T72" s="286"/>
      <c r="U72" s="286"/>
      <c r="V72" s="287"/>
      <c r="W72" s="260"/>
      <c r="X72" s="260"/>
      <c r="Y72" s="260"/>
      <c r="Z72" s="260"/>
      <c r="AA72" s="260"/>
      <c r="AB72" s="261"/>
      <c r="AC72" s="274"/>
      <c r="AD72" s="275"/>
      <c r="AE72" s="275"/>
      <c r="AF72" s="275"/>
      <c r="AG72" s="275"/>
      <c r="AH72" s="276"/>
      <c r="AI72" s="179" t="str">
        <f>IF(ISERROR(K115),"",K115)</f>
        <v/>
      </c>
      <c r="AJ72" s="180"/>
      <c r="AK72" s="180"/>
      <c r="AL72" s="180"/>
      <c r="AM72" s="180"/>
      <c r="AN72" s="181"/>
      <c r="AO72" s="169">
        <f>IF(ISERROR(ROUNDDOWN(AC72/AI72,2)),0,(ROUNDDOWN(AC72/AI72,2)))</f>
        <v>0</v>
      </c>
      <c r="AP72" s="169"/>
      <c r="AQ72" s="169"/>
      <c r="AR72" s="169"/>
      <c r="AS72" s="169"/>
      <c r="AT72" s="169"/>
      <c r="AU72" s="152" t="str">
        <f>IF(ISERROR(BY115),"",BY115)</f>
        <v/>
      </c>
      <c r="AV72" s="153"/>
      <c r="AW72" s="153"/>
      <c r="AX72" s="153"/>
      <c r="AY72" s="153"/>
      <c r="AZ72" s="176"/>
      <c r="BA72" s="244" t="str">
        <f>IF(ISERROR(K132),"",K132)</f>
        <v/>
      </c>
      <c r="BB72" s="240"/>
      <c r="BC72" s="240"/>
      <c r="BD72" s="240"/>
      <c r="BE72" s="240"/>
      <c r="BF72" s="241"/>
      <c r="BG72" s="242">
        <f>IF(ISERROR(ROUNDDOWN(AC72/BA72,2)),0,ROUNDDOWN(AC72/BA72,2))</f>
        <v>0</v>
      </c>
      <c r="BH72" s="242"/>
      <c r="BI72" s="242"/>
      <c r="BJ72" s="242"/>
      <c r="BK72" s="242"/>
      <c r="BL72" s="242"/>
      <c r="BM72" s="163" t="str">
        <f>IF(BA72=0,"",IF(ISERROR(BY132),"",BY132))</f>
        <v/>
      </c>
      <c r="BN72" s="164"/>
      <c r="BO72" s="164"/>
      <c r="BP72" s="164"/>
      <c r="BQ72" s="164"/>
      <c r="BR72" s="165"/>
      <c r="BS72" s="35"/>
      <c r="BT72" s="35"/>
      <c r="BU72" s="35"/>
      <c r="BV72" s="35"/>
      <c r="BW72" s="35"/>
      <c r="BX72" s="35"/>
      <c r="BY72" s="239" t="str">
        <f>IF(ISERROR(K149),"",K149)</f>
        <v/>
      </c>
      <c r="BZ72" s="240"/>
      <c r="CA72" s="240"/>
      <c r="CB72" s="240"/>
      <c r="CC72" s="240"/>
      <c r="CD72" s="241"/>
      <c r="CE72" s="242">
        <f t="shared" ref="CE72" si="0">IF(ISERROR(ROUNDDOWN(AC72/BY72,2)),0,(ROUNDDOWN(AC72/BY72,2)))</f>
        <v>0</v>
      </c>
      <c r="CF72" s="242"/>
      <c r="CG72" s="242"/>
      <c r="CH72" s="242"/>
      <c r="CI72" s="242"/>
      <c r="CJ72" s="243"/>
      <c r="CK72" s="223" t="str">
        <f>IF(ISERROR(BY149),"",BY149)</f>
        <v/>
      </c>
      <c r="CL72" s="224"/>
      <c r="CM72" s="224"/>
      <c r="CN72" s="224"/>
      <c r="CO72" s="224"/>
      <c r="CP72" s="225"/>
      <c r="CT72" s="5"/>
      <c r="CU72" s="6"/>
      <c r="CV72" s="6"/>
      <c r="CW72" s="6"/>
      <c r="CX72" s="6"/>
      <c r="CY72" s="6"/>
      <c r="CZ72" s="6"/>
      <c r="DA72" s="5"/>
      <c r="DB72" s="5"/>
      <c r="DC72" s="5"/>
      <c r="DD72" s="5"/>
      <c r="DE72" s="5"/>
      <c r="DF72" s="5"/>
      <c r="DG72" s="5"/>
    </row>
    <row r="73" spans="1:111" ht="8.25" customHeight="1">
      <c r="A73" s="268"/>
      <c r="B73" s="269"/>
      <c r="C73" s="270"/>
      <c r="D73" s="254"/>
      <c r="E73" s="41"/>
      <c r="F73" s="41"/>
      <c r="G73" s="41"/>
      <c r="H73" s="41"/>
      <c r="I73" s="41"/>
      <c r="J73" s="41"/>
      <c r="K73" s="41"/>
      <c r="L73" s="41"/>
      <c r="M73" s="41"/>
      <c r="N73" s="41"/>
      <c r="O73" s="41"/>
      <c r="P73" s="42"/>
      <c r="Q73" s="256"/>
      <c r="R73" s="256"/>
      <c r="S73" s="256"/>
      <c r="T73" s="256"/>
      <c r="U73" s="256"/>
      <c r="V73" s="257"/>
      <c r="W73" s="262"/>
      <c r="X73" s="262"/>
      <c r="Y73" s="262"/>
      <c r="Z73" s="262"/>
      <c r="AA73" s="262"/>
      <c r="AB73" s="263"/>
      <c r="AC73" s="274"/>
      <c r="AD73" s="275"/>
      <c r="AE73" s="275"/>
      <c r="AF73" s="275"/>
      <c r="AG73" s="275"/>
      <c r="AH73" s="276"/>
      <c r="AI73" s="182"/>
      <c r="AJ73" s="183"/>
      <c r="AK73" s="183"/>
      <c r="AL73" s="183"/>
      <c r="AM73" s="183"/>
      <c r="AN73" s="184"/>
      <c r="AO73" s="169"/>
      <c r="AP73" s="169"/>
      <c r="AQ73" s="169"/>
      <c r="AR73" s="169"/>
      <c r="AS73" s="169"/>
      <c r="AT73" s="169"/>
      <c r="AU73" s="155"/>
      <c r="AV73" s="156"/>
      <c r="AW73" s="156"/>
      <c r="AX73" s="156"/>
      <c r="AY73" s="156"/>
      <c r="AZ73" s="177"/>
      <c r="BA73" s="182"/>
      <c r="BB73" s="183"/>
      <c r="BC73" s="183"/>
      <c r="BD73" s="183"/>
      <c r="BE73" s="183"/>
      <c r="BF73" s="184"/>
      <c r="BG73" s="169"/>
      <c r="BH73" s="169"/>
      <c r="BI73" s="169"/>
      <c r="BJ73" s="169"/>
      <c r="BK73" s="169"/>
      <c r="BL73" s="169"/>
      <c r="BM73" s="155"/>
      <c r="BN73" s="156"/>
      <c r="BO73" s="156"/>
      <c r="BP73" s="156"/>
      <c r="BQ73" s="156"/>
      <c r="BR73" s="157"/>
      <c r="BS73" s="35"/>
      <c r="BT73" s="35"/>
      <c r="BU73" s="35"/>
      <c r="BV73" s="35"/>
      <c r="BW73" s="35"/>
      <c r="BX73" s="35"/>
      <c r="BY73" s="237"/>
      <c r="BZ73" s="183"/>
      <c r="CA73" s="183"/>
      <c r="CB73" s="183"/>
      <c r="CC73" s="183"/>
      <c r="CD73" s="184"/>
      <c r="CE73" s="169"/>
      <c r="CF73" s="169"/>
      <c r="CG73" s="169"/>
      <c r="CH73" s="169"/>
      <c r="CI73" s="169"/>
      <c r="CJ73" s="235"/>
      <c r="CK73" s="211"/>
      <c r="CL73" s="211"/>
      <c r="CM73" s="211"/>
      <c r="CN73" s="211"/>
      <c r="CO73" s="211"/>
      <c r="CP73" s="212"/>
      <c r="CT73" s="18"/>
      <c r="CU73" s="6"/>
      <c r="CV73" s="6"/>
      <c r="CW73" s="6"/>
      <c r="CX73" s="6"/>
      <c r="CY73" s="6"/>
      <c r="CZ73" s="6"/>
      <c r="DA73" s="5"/>
      <c r="DB73" s="5"/>
      <c r="DC73" s="5"/>
      <c r="DD73" s="5"/>
      <c r="DE73" s="5"/>
      <c r="DF73" s="5"/>
      <c r="DG73" s="5"/>
    </row>
    <row r="74" spans="1:111" ht="8.25" customHeight="1">
      <c r="A74" s="268"/>
      <c r="B74" s="269"/>
      <c r="C74" s="270"/>
      <c r="D74" s="254"/>
      <c r="E74" s="41"/>
      <c r="F74" s="41"/>
      <c r="G74" s="41"/>
      <c r="H74" s="41"/>
      <c r="I74" s="41"/>
      <c r="J74" s="41"/>
      <c r="K74" s="41"/>
      <c r="L74" s="41"/>
      <c r="M74" s="41"/>
      <c r="N74" s="41"/>
      <c r="O74" s="41"/>
      <c r="P74" s="42"/>
      <c r="Q74" s="256"/>
      <c r="R74" s="256"/>
      <c r="S74" s="256"/>
      <c r="T74" s="256"/>
      <c r="U74" s="256"/>
      <c r="V74" s="257"/>
      <c r="W74" s="262"/>
      <c r="X74" s="262"/>
      <c r="Y74" s="262"/>
      <c r="Z74" s="262"/>
      <c r="AA74" s="262"/>
      <c r="AB74" s="263"/>
      <c r="AC74" s="277"/>
      <c r="AD74" s="278"/>
      <c r="AE74" s="278"/>
      <c r="AF74" s="278"/>
      <c r="AG74" s="278"/>
      <c r="AH74" s="279"/>
      <c r="AI74" s="185"/>
      <c r="AJ74" s="186"/>
      <c r="AK74" s="186"/>
      <c r="AL74" s="186"/>
      <c r="AM74" s="186"/>
      <c r="AN74" s="187"/>
      <c r="AO74" s="169"/>
      <c r="AP74" s="169"/>
      <c r="AQ74" s="169"/>
      <c r="AR74" s="169"/>
      <c r="AS74" s="169"/>
      <c r="AT74" s="169"/>
      <c r="AU74" s="158"/>
      <c r="AV74" s="159"/>
      <c r="AW74" s="159"/>
      <c r="AX74" s="159"/>
      <c r="AY74" s="159"/>
      <c r="AZ74" s="178"/>
      <c r="BA74" s="185"/>
      <c r="BB74" s="186"/>
      <c r="BC74" s="186"/>
      <c r="BD74" s="186"/>
      <c r="BE74" s="186"/>
      <c r="BF74" s="187"/>
      <c r="BG74" s="169"/>
      <c r="BH74" s="169"/>
      <c r="BI74" s="169"/>
      <c r="BJ74" s="169"/>
      <c r="BK74" s="169"/>
      <c r="BL74" s="169"/>
      <c r="BM74" s="158"/>
      <c r="BN74" s="159"/>
      <c r="BO74" s="159"/>
      <c r="BP74" s="159"/>
      <c r="BQ74" s="159"/>
      <c r="BR74" s="160"/>
      <c r="BS74" s="35"/>
      <c r="BT74" s="35"/>
      <c r="BU74" s="35"/>
      <c r="BV74" s="35"/>
      <c r="BW74" s="35"/>
      <c r="BX74" s="35"/>
      <c r="BY74" s="238"/>
      <c r="BZ74" s="186"/>
      <c r="CA74" s="186"/>
      <c r="CB74" s="186"/>
      <c r="CC74" s="186"/>
      <c r="CD74" s="187"/>
      <c r="CE74" s="169"/>
      <c r="CF74" s="169"/>
      <c r="CG74" s="169"/>
      <c r="CH74" s="169"/>
      <c r="CI74" s="169"/>
      <c r="CJ74" s="235"/>
      <c r="CK74" s="211"/>
      <c r="CL74" s="211"/>
      <c r="CM74" s="211"/>
      <c r="CN74" s="211"/>
      <c r="CO74" s="211"/>
      <c r="CP74" s="212"/>
      <c r="CT74" s="18"/>
      <c r="CU74" s="6"/>
      <c r="CV74" s="6"/>
      <c r="CW74" s="6"/>
      <c r="CX74" s="6"/>
      <c r="CY74" s="6"/>
      <c r="CZ74" s="6"/>
      <c r="DA74" s="5"/>
      <c r="DB74" s="5"/>
      <c r="DC74" s="5"/>
      <c r="DD74" s="5"/>
      <c r="DE74" s="5"/>
      <c r="DF74" s="5"/>
      <c r="DG74" s="5"/>
    </row>
    <row r="75" spans="1:111" ht="8.25" customHeight="1">
      <c r="A75" s="268">
        <v>2</v>
      </c>
      <c r="B75" s="269"/>
      <c r="C75" s="270"/>
      <c r="D75" s="251" t="s">
        <v>17</v>
      </c>
      <c r="E75" s="252"/>
      <c r="F75" s="252"/>
      <c r="G75" s="252"/>
      <c r="H75" s="252"/>
      <c r="I75" s="252"/>
      <c r="J75" s="252"/>
      <c r="K75" s="252"/>
      <c r="L75" s="252"/>
      <c r="M75" s="252"/>
      <c r="N75" s="252"/>
      <c r="O75" s="252"/>
      <c r="P75" s="253"/>
      <c r="Q75" s="256"/>
      <c r="R75" s="256"/>
      <c r="S75" s="256"/>
      <c r="T75" s="256"/>
      <c r="U75" s="256"/>
      <c r="V75" s="257"/>
      <c r="W75" s="260"/>
      <c r="X75" s="260"/>
      <c r="Y75" s="260"/>
      <c r="Z75" s="260"/>
      <c r="AA75" s="260"/>
      <c r="AB75" s="261"/>
      <c r="AC75" s="271"/>
      <c r="AD75" s="272"/>
      <c r="AE75" s="272"/>
      <c r="AF75" s="272"/>
      <c r="AG75" s="272"/>
      <c r="AH75" s="273"/>
      <c r="AI75" s="179" t="str">
        <f>IF(ISERROR(K118),"",K118)</f>
        <v/>
      </c>
      <c r="AJ75" s="180"/>
      <c r="AK75" s="180"/>
      <c r="AL75" s="180"/>
      <c r="AM75" s="180"/>
      <c r="AN75" s="181"/>
      <c r="AO75" s="173">
        <f>IF(ISERROR(ROUNDDOWN(AC75/AI75,2)),0,(ROUNDDOWN(AC75/AI75,2)))</f>
        <v>0</v>
      </c>
      <c r="AP75" s="173"/>
      <c r="AQ75" s="173"/>
      <c r="AR75" s="173"/>
      <c r="AS75" s="173"/>
      <c r="AT75" s="158"/>
      <c r="AU75" s="152" t="str">
        <f>IF(ISERROR(BY118),"",BY118)</f>
        <v/>
      </c>
      <c r="AV75" s="153"/>
      <c r="AW75" s="153"/>
      <c r="AX75" s="153"/>
      <c r="AY75" s="153"/>
      <c r="AZ75" s="176"/>
      <c r="BA75" s="179" t="str">
        <f>IF(ISERROR(K135),"",K135)</f>
        <v/>
      </c>
      <c r="BB75" s="180"/>
      <c r="BC75" s="180"/>
      <c r="BD75" s="180"/>
      <c r="BE75" s="180"/>
      <c r="BF75" s="181"/>
      <c r="BG75" s="173">
        <f>IF(ISERROR(ROUNDDOWN(AC75/BA75,2)),0,ROUNDDOWN(AC75/BA75,2))</f>
        <v>0</v>
      </c>
      <c r="BH75" s="173"/>
      <c r="BI75" s="173"/>
      <c r="BJ75" s="173"/>
      <c r="BK75" s="173"/>
      <c r="BL75" s="158"/>
      <c r="BM75" s="152" t="str">
        <f>IF(BA75=0,"",IF(ISERROR(BY135),"",BY135))</f>
        <v/>
      </c>
      <c r="BN75" s="153"/>
      <c r="BO75" s="153"/>
      <c r="BP75" s="153"/>
      <c r="BQ75" s="153"/>
      <c r="BR75" s="154"/>
      <c r="BS75" s="35"/>
      <c r="BT75" s="35"/>
      <c r="BU75" s="35"/>
      <c r="BV75" s="35"/>
      <c r="BW75" s="35"/>
      <c r="BX75" s="35"/>
      <c r="BY75" s="237" t="str">
        <f>IF(ISERROR(K152),"",K152)</f>
        <v/>
      </c>
      <c r="BZ75" s="183"/>
      <c r="CA75" s="183"/>
      <c r="CB75" s="183"/>
      <c r="CC75" s="183"/>
      <c r="CD75" s="184"/>
      <c r="CE75" s="173">
        <f t="shared" ref="CE75" si="1">IF(ISERROR(ROUNDDOWN(AC75/BY75,2)),0,(ROUNDDOWN(AC75/BY75,2)))</f>
        <v>0</v>
      </c>
      <c r="CF75" s="173"/>
      <c r="CG75" s="173"/>
      <c r="CH75" s="173"/>
      <c r="CI75" s="173"/>
      <c r="CJ75" s="158"/>
      <c r="CK75" s="208" t="str">
        <f>IF(ISERROR(BY152),"",BY152)</f>
        <v/>
      </c>
      <c r="CL75" s="209"/>
      <c r="CM75" s="209"/>
      <c r="CN75" s="209"/>
      <c r="CO75" s="209"/>
      <c r="CP75" s="210"/>
      <c r="CT75" s="18"/>
      <c r="CU75" s="7"/>
      <c r="CV75" s="7"/>
      <c r="CW75" s="7"/>
      <c r="CX75" s="7"/>
      <c r="CY75" s="7"/>
      <c r="CZ75" s="7"/>
      <c r="DA75" s="5"/>
      <c r="DB75" s="5"/>
      <c r="DC75" s="5"/>
      <c r="DD75" s="5"/>
      <c r="DE75" s="5"/>
      <c r="DF75" s="5"/>
      <c r="DG75" s="5"/>
    </row>
    <row r="76" spans="1:111" ht="8.25" customHeight="1">
      <c r="A76" s="268"/>
      <c r="B76" s="269"/>
      <c r="C76" s="270"/>
      <c r="D76" s="254"/>
      <c r="E76" s="41"/>
      <c r="F76" s="41"/>
      <c r="G76" s="41"/>
      <c r="H76" s="41"/>
      <c r="I76" s="41"/>
      <c r="J76" s="41"/>
      <c r="K76" s="41"/>
      <c r="L76" s="41"/>
      <c r="M76" s="41"/>
      <c r="N76" s="41"/>
      <c r="O76" s="41"/>
      <c r="P76" s="42"/>
      <c r="Q76" s="256"/>
      <c r="R76" s="256"/>
      <c r="S76" s="256"/>
      <c r="T76" s="256"/>
      <c r="U76" s="256"/>
      <c r="V76" s="257"/>
      <c r="W76" s="262"/>
      <c r="X76" s="262"/>
      <c r="Y76" s="262"/>
      <c r="Z76" s="262"/>
      <c r="AA76" s="262"/>
      <c r="AB76" s="263"/>
      <c r="AC76" s="274"/>
      <c r="AD76" s="275"/>
      <c r="AE76" s="275"/>
      <c r="AF76" s="275"/>
      <c r="AG76" s="275"/>
      <c r="AH76" s="276"/>
      <c r="AI76" s="182"/>
      <c r="AJ76" s="183"/>
      <c r="AK76" s="183"/>
      <c r="AL76" s="183"/>
      <c r="AM76" s="183"/>
      <c r="AN76" s="184"/>
      <c r="AO76" s="169"/>
      <c r="AP76" s="169"/>
      <c r="AQ76" s="169"/>
      <c r="AR76" s="169"/>
      <c r="AS76" s="169"/>
      <c r="AT76" s="235"/>
      <c r="AU76" s="155"/>
      <c r="AV76" s="156"/>
      <c r="AW76" s="156"/>
      <c r="AX76" s="156"/>
      <c r="AY76" s="156"/>
      <c r="AZ76" s="177"/>
      <c r="BA76" s="182"/>
      <c r="BB76" s="183"/>
      <c r="BC76" s="183"/>
      <c r="BD76" s="183"/>
      <c r="BE76" s="183"/>
      <c r="BF76" s="184"/>
      <c r="BG76" s="169"/>
      <c r="BH76" s="169"/>
      <c r="BI76" s="169"/>
      <c r="BJ76" s="169"/>
      <c r="BK76" s="169"/>
      <c r="BL76" s="235"/>
      <c r="BM76" s="155"/>
      <c r="BN76" s="156"/>
      <c r="BO76" s="156"/>
      <c r="BP76" s="156"/>
      <c r="BQ76" s="156"/>
      <c r="BR76" s="157"/>
      <c r="BS76" s="35"/>
      <c r="BT76" s="35"/>
      <c r="BU76" s="35"/>
      <c r="BV76" s="35"/>
      <c r="BW76" s="35"/>
      <c r="BX76" s="35"/>
      <c r="BY76" s="237"/>
      <c r="BZ76" s="183"/>
      <c r="CA76" s="183"/>
      <c r="CB76" s="183"/>
      <c r="CC76" s="183"/>
      <c r="CD76" s="184"/>
      <c r="CE76" s="169"/>
      <c r="CF76" s="169"/>
      <c r="CG76" s="169"/>
      <c r="CH76" s="169"/>
      <c r="CI76" s="169"/>
      <c r="CJ76" s="235"/>
      <c r="CK76" s="211"/>
      <c r="CL76" s="211"/>
      <c r="CM76" s="211"/>
      <c r="CN76" s="211"/>
      <c r="CO76" s="211"/>
      <c r="CP76" s="212"/>
      <c r="CT76" s="18"/>
      <c r="CU76" s="7"/>
      <c r="CV76" s="7"/>
      <c r="CW76" s="7"/>
      <c r="CX76" s="7"/>
      <c r="CY76" s="7"/>
      <c r="CZ76" s="7"/>
      <c r="DA76" s="5"/>
      <c r="DB76" s="5"/>
      <c r="DC76" s="5"/>
      <c r="DD76" s="5"/>
      <c r="DE76" s="5"/>
      <c r="DF76" s="5"/>
      <c r="DG76" s="5"/>
    </row>
    <row r="77" spans="1:111" ht="8.25" customHeight="1">
      <c r="A77" s="268"/>
      <c r="B77" s="269"/>
      <c r="C77" s="270"/>
      <c r="D77" s="255"/>
      <c r="E77" s="191"/>
      <c r="F77" s="191"/>
      <c r="G77" s="191"/>
      <c r="H77" s="191"/>
      <c r="I77" s="191"/>
      <c r="J77" s="191"/>
      <c r="K77" s="191"/>
      <c r="L77" s="191"/>
      <c r="M77" s="191"/>
      <c r="N77" s="191"/>
      <c r="O77" s="191"/>
      <c r="P77" s="192"/>
      <c r="Q77" s="256"/>
      <c r="R77" s="256"/>
      <c r="S77" s="256"/>
      <c r="T77" s="256"/>
      <c r="U77" s="256"/>
      <c r="V77" s="257"/>
      <c r="W77" s="262"/>
      <c r="X77" s="262"/>
      <c r="Y77" s="262"/>
      <c r="Z77" s="262"/>
      <c r="AA77" s="262"/>
      <c r="AB77" s="263"/>
      <c r="AC77" s="277"/>
      <c r="AD77" s="278"/>
      <c r="AE77" s="278"/>
      <c r="AF77" s="278"/>
      <c r="AG77" s="278"/>
      <c r="AH77" s="279"/>
      <c r="AI77" s="185"/>
      <c r="AJ77" s="186"/>
      <c r="AK77" s="186"/>
      <c r="AL77" s="186"/>
      <c r="AM77" s="186"/>
      <c r="AN77" s="187"/>
      <c r="AO77" s="236"/>
      <c r="AP77" s="236"/>
      <c r="AQ77" s="236"/>
      <c r="AR77" s="236"/>
      <c r="AS77" s="236"/>
      <c r="AT77" s="152"/>
      <c r="AU77" s="158"/>
      <c r="AV77" s="159"/>
      <c r="AW77" s="159"/>
      <c r="AX77" s="159"/>
      <c r="AY77" s="159"/>
      <c r="AZ77" s="178"/>
      <c r="BA77" s="185"/>
      <c r="BB77" s="186"/>
      <c r="BC77" s="186"/>
      <c r="BD77" s="186"/>
      <c r="BE77" s="186"/>
      <c r="BF77" s="187"/>
      <c r="BG77" s="236"/>
      <c r="BH77" s="236"/>
      <c r="BI77" s="236"/>
      <c r="BJ77" s="236"/>
      <c r="BK77" s="236"/>
      <c r="BL77" s="152"/>
      <c r="BM77" s="158"/>
      <c r="BN77" s="159"/>
      <c r="BO77" s="159"/>
      <c r="BP77" s="159"/>
      <c r="BQ77" s="159"/>
      <c r="BR77" s="160"/>
      <c r="BS77" s="35"/>
      <c r="BT77" s="35"/>
      <c r="BU77" s="35"/>
      <c r="BV77" s="35"/>
      <c r="BW77" s="35"/>
      <c r="BX77" s="35"/>
      <c r="BY77" s="238"/>
      <c r="BZ77" s="186"/>
      <c r="CA77" s="186"/>
      <c r="CB77" s="186"/>
      <c r="CC77" s="186"/>
      <c r="CD77" s="187"/>
      <c r="CE77" s="236"/>
      <c r="CF77" s="236"/>
      <c r="CG77" s="236"/>
      <c r="CH77" s="236"/>
      <c r="CI77" s="236"/>
      <c r="CJ77" s="152"/>
      <c r="CK77" s="211"/>
      <c r="CL77" s="211"/>
      <c r="CM77" s="211"/>
      <c r="CN77" s="211"/>
      <c r="CO77" s="211"/>
      <c r="CP77" s="212"/>
      <c r="CT77" s="5"/>
      <c r="CU77" s="7"/>
      <c r="CV77" s="7"/>
      <c r="CW77" s="7"/>
      <c r="CX77" s="7"/>
      <c r="CY77" s="7"/>
      <c r="CZ77" s="7"/>
      <c r="DA77" s="5"/>
      <c r="DB77" s="5"/>
      <c r="DC77" s="5"/>
      <c r="DD77" s="5"/>
      <c r="DE77" s="5"/>
      <c r="DF77" s="5"/>
      <c r="DG77" s="5"/>
    </row>
    <row r="78" spans="1:111" ht="8.25" customHeight="1">
      <c r="A78" s="268">
        <v>3</v>
      </c>
      <c r="B78" s="269"/>
      <c r="C78" s="270"/>
      <c r="D78" s="251" t="s">
        <v>57</v>
      </c>
      <c r="E78" s="252"/>
      <c r="F78" s="252"/>
      <c r="G78" s="252"/>
      <c r="H78" s="252"/>
      <c r="I78" s="252"/>
      <c r="J78" s="252"/>
      <c r="K78" s="252"/>
      <c r="L78" s="252"/>
      <c r="M78" s="252"/>
      <c r="N78" s="252"/>
      <c r="O78" s="252"/>
      <c r="P78" s="253"/>
      <c r="Q78" s="256"/>
      <c r="R78" s="256"/>
      <c r="S78" s="256"/>
      <c r="T78" s="256"/>
      <c r="U78" s="256"/>
      <c r="V78" s="257"/>
      <c r="W78" s="260"/>
      <c r="X78" s="260"/>
      <c r="Y78" s="260"/>
      <c r="Z78" s="260"/>
      <c r="AA78" s="260"/>
      <c r="AB78" s="261"/>
      <c r="AC78" s="264"/>
      <c r="AD78" s="264"/>
      <c r="AE78" s="264"/>
      <c r="AF78" s="264"/>
      <c r="AG78" s="264"/>
      <c r="AH78" s="265"/>
      <c r="AI78" s="188" t="str">
        <f>IF(ISERROR(K121),"",K121)</f>
        <v/>
      </c>
      <c r="AJ78" s="189"/>
      <c r="AK78" s="189"/>
      <c r="AL78" s="189"/>
      <c r="AM78" s="189"/>
      <c r="AN78" s="189"/>
      <c r="AO78" s="169">
        <f t="shared" ref="AO78" si="2">IF(ISERROR(ROUNDDOWN(AC78/AI78,2)),0,(ROUNDDOWN(AC78/AI78,2)))</f>
        <v>0</v>
      </c>
      <c r="AP78" s="169"/>
      <c r="AQ78" s="169"/>
      <c r="AR78" s="169"/>
      <c r="AS78" s="169"/>
      <c r="AT78" s="169"/>
      <c r="AU78" s="152" t="str">
        <f>IF(ISERROR(BY121),"",BY121)</f>
        <v/>
      </c>
      <c r="AV78" s="153"/>
      <c r="AW78" s="153"/>
      <c r="AX78" s="153"/>
      <c r="AY78" s="153"/>
      <c r="AZ78" s="176"/>
      <c r="BA78" s="179" t="str">
        <f>IF(ISERROR(K138),"",K138)</f>
        <v/>
      </c>
      <c r="BB78" s="180"/>
      <c r="BC78" s="180"/>
      <c r="BD78" s="180"/>
      <c r="BE78" s="180"/>
      <c r="BF78" s="181"/>
      <c r="BG78" s="169">
        <f>IF(ISERROR(ROUNDDOWN(AC78/BA78,2)),0,ROUNDDOWN(AC78/BA78,2))</f>
        <v>0</v>
      </c>
      <c r="BH78" s="169"/>
      <c r="BI78" s="169"/>
      <c r="BJ78" s="169"/>
      <c r="BK78" s="169"/>
      <c r="BL78" s="169"/>
      <c r="BM78" s="152" t="str">
        <f t="shared" ref="BM78" si="3">IF(BA78=0,"",IF(ISERROR(BY138),"",BY138))</f>
        <v/>
      </c>
      <c r="BN78" s="153"/>
      <c r="BO78" s="153"/>
      <c r="BP78" s="153"/>
      <c r="BQ78" s="153"/>
      <c r="BR78" s="154"/>
      <c r="BS78" s="35"/>
      <c r="BT78" s="35"/>
      <c r="BU78" s="35"/>
      <c r="BV78" s="35"/>
      <c r="BW78" s="35"/>
      <c r="BX78" s="35"/>
      <c r="BY78" s="237" t="str">
        <f t="shared" ref="BY78" si="4">IF(ISERROR(K155),"",K155)</f>
        <v/>
      </c>
      <c r="BZ78" s="183"/>
      <c r="CA78" s="183"/>
      <c r="CB78" s="183"/>
      <c r="CC78" s="183"/>
      <c r="CD78" s="184"/>
      <c r="CE78" s="169">
        <f t="shared" ref="CE78" si="5">IF(ISERROR(ROUNDDOWN(AC78/BY78,2)),0,(ROUNDDOWN(AC78/BY78,2)))</f>
        <v>0</v>
      </c>
      <c r="CF78" s="169"/>
      <c r="CG78" s="169"/>
      <c r="CH78" s="169"/>
      <c r="CI78" s="169"/>
      <c r="CJ78" s="235"/>
      <c r="CK78" s="208" t="str">
        <f t="shared" ref="CK78" si="6">IF(ISERROR(BY155),"",BY155)</f>
        <v/>
      </c>
      <c r="CL78" s="209"/>
      <c r="CM78" s="209"/>
      <c r="CN78" s="209"/>
      <c r="CO78" s="209"/>
      <c r="CP78" s="210"/>
      <c r="CT78" s="5"/>
      <c r="CU78" s="7"/>
      <c r="CV78" s="7"/>
      <c r="CW78" s="7"/>
      <c r="CX78" s="7"/>
      <c r="CY78" s="7"/>
      <c r="CZ78" s="7"/>
      <c r="DA78" s="5"/>
      <c r="DB78" s="5"/>
      <c r="DC78" s="5"/>
      <c r="DD78" s="5"/>
      <c r="DE78" s="5"/>
      <c r="DF78" s="5"/>
      <c r="DG78" s="5"/>
    </row>
    <row r="79" spans="1:111" ht="8.25" customHeight="1">
      <c r="A79" s="268"/>
      <c r="B79" s="269"/>
      <c r="C79" s="270"/>
      <c r="D79" s="254"/>
      <c r="E79" s="41"/>
      <c r="F79" s="41"/>
      <c r="G79" s="41"/>
      <c r="H79" s="41"/>
      <c r="I79" s="41"/>
      <c r="J79" s="41"/>
      <c r="K79" s="41"/>
      <c r="L79" s="41"/>
      <c r="M79" s="41"/>
      <c r="N79" s="41"/>
      <c r="O79" s="41"/>
      <c r="P79" s="42"/>
      <c r="Q79" s="256"/>
      <c r="R79" s="256"/>
      <c r="S79" s="256"/>
      <c r="T79" s="256"/>
      <c r="U79" s="256"/>
      <c r="V79" s="257"/>
      <c r="W79" s="262"/>
      <c r="X79" s="262"/>
      <c r="Y79" s="262"/>
      <c r="Z79" s="262"/>
      <c r="AA79" s="262"/>
      <c r="AB79" s="263"/>
      <c r="AC79" s="264"/>
      <c r="AD79" s="264"/>
      <c r="AE79" s="264"/>
      <c r="AF79" s="264"/>
      <c r="AG79" s="264"/>
      <c r="AH79" s="265"/>
      <c r="AI79" s="188"/>
      <c r="AJ79" s="189"/>
      <c r="AK79" s="189"/>
      <c r="AL79" s="189"/>
      <c r="AM79" s="189"/>
      <c r="AN79" s="189"/>
      <c r="AO79" s="169"/>
      <c r="AP79" s="169"/>
      <c r="AQ79" s="169"/>
      <c r="AR79" s="169"/>
      <c r="AS79" s="169"/>
      <c r="AT79" s="169"/>
      <c r="AU79" s="155"/>
      <c r="AV79" s="156"/>
      <c r="AW79" s="156"/>
      <c r="AX79" s="156"/>
      <c r="AY79" s="156"/>
      <c r="AZ79" s="177"/>
      <c r="BA79" s="182"/>
      <c r="BB79" s="183"/>
      <c r="BC79" s="183"/>
      <c r="BD79" s="183"/>
      <c r="BE79" s="183"/>
      <c r="BF79" s="184"/>
      <c r="BG79" s="169"/>
      <c r="BH79" s="169"/>
      <c r="BI79" s="169"/>
      <c r="BJ79" s="169"/>
      <c r="BK79" s="169"/>
      <c r="BL79" s="169"/>
      <c r="BM79" s="155"/>
      <c r="BN79" s="156"/>
      <c r="BO79" s="156"/>
      <c r="BP79" s="156"/>
      <c r="BQ79" s="156"/>
      <c r="BR79" s="157"/>
      <c r="BS79" s="35"/>
      <c r="BT79" s="35"/>
      <c r="BU79" s="35"/>
      <c r="BV79" s="35"/>
      <c r="BW79" s="35"/>
      <c r="BX79" s="35"/>
      <c r="BY79" s="237"/>
      <c r="BZ79" s="183"/>
      <c r="CA79" s="183"/>
      <c r="CB79" s="183"/>
      <c r="CC79" s="183"/>
      <c r="CD79" s="184"/>
      <c r="CE79" s="169"/>
      <c r="CF79" s="169"/>
      <c r="CG79" s="169"/>
      <c r="CH79" s="169"/>
      <c r="CI79" s="169"/>
      <c r="CJ79" s="235"/>
      <c r="CK79" s="211"/>
      <c r="CL79" s="211"/>
      <c r="CM79" s="211"/>
      <c r="CN79" s="211"/>
      <c r="CO79" s="211"/>
      <c r="CP79" s="212"/>
      <c r="CT79" s="5"/>
      <c r="CU79" s="7"/>
      <c r="CV79" s="7"/>
      <c r="CW79" s="7"/>
      <c r="CX79" s="7"/>
      <c r="CY79" s="7"/>
      <c r="CZ79" s="7"/>
      <c r="DA79" s="5"/>
      <c r="DB79" s="5"/>
      <c r="DC79" s="5"/>
      <c r="DD79" s="5"/>
      <c r="DE79" s="5"/>
      <c r="DF79" s="5"/>
      <c r="DG79" s="5"/>
    </row>
    <row r="80" spans="1:111" ht="8.25" customHeight="1">
      <c r="A80" s="268"/>
      <c r="B80" s="269"/>
      <c r="C80" s="270"/>
      <c r="D80" s="255"/>
      <c r="E80" s="191"/>
      <c r="F80" s="191"/>
      <c r="G80" s="191"/>
      <c r="H80" s="191"/>
      <c r="I80" s="191"/>
      <c r="J80" s="191"/>
      <c r="K80" s="191"/>
      <c r="L80" s="191"/>
      <c r="M80" s="191"/>
      <c r="N80" s="191"/>
      <c r="O80" s="191"/>
      <c r="P80" s="192"/>
      <c r="Q80" s="256"/>
      <c r="R80" s="256"/>
      <c r="S80" s="256"/>
      <c r="T80" s="256"/>
      <c r="U80" s="256"/>
      <c r="V80" s="257"/>
      <c r="W80" s="262"/>
      <c r="X80" s="262"/>
      <c r="Y80" s="262"/>
      <c r="Z80" s="262"/>
      <c r="AA80" s="262"/>
      <c r="AB80" s="263"/>
      <c r="AC80" s="264"/>
      <c r="AD80" s="264"/>
      <c r="AE80" s="264"/>
      <c r="AF80" s="264"/>
      <c r="AG80" s="264"/>
      <c r="AH80" s="265"/>
      <c r="AI80" s="188"/>
      <c r="AJ80" s="189"/>
      <c r="AK80" s="189"/>
      <c r="AL80" s="189"/>
      <c r="AM80" s="189"/>
      <c r="AN80" s="189"/>
      <c r="AO80" s="169"/>
      <c r="AP80" s="169"/>
      <c r="AQ80" s="169"/>
      <c r="AR80" s="169"/>
      <c r="AS80" s="169"/>
      <c r="AT80" s="169"/>
      <c r="AU80" s="158"/>
      <c r="AV80" s="159"/>
      <c r="AW80" s="159"/>
      <c r="AX80" s="159"/>
      <c r="AY80" s="159"/>
      <c r="AZ80" s="178"/>
      <c r="BA80" s="185"/>
      <c r="BB80" s="186"/>
      <c r="BC80" s="186"/>
      <c r="BD80" s="186"/>
      <c r="BE80" s="186"/>
      <c r="BF80" s="187"/>
      <c r="BG80" s="169"/>
      <c r="BH80" s="169"/>
      <c r="BI80" s="169"/>
      <c r="BJ80" s="169"/>
      <c r="BK80" s="169"/>
      <c r="BL80" s="169"/>
      <c r="BM80" s="158"/>
      <c r="BN80" s="159"/>
      <c r="BO80" s="159"/>
      <c r="BP80" s="159"/>
      <c r="BQ80" s="159"/>
      <c r="BR80" s="160"/>
      <c r="BS80" s="35"/>
      <c r="BT80" s="35"/>
      <c r="BU80" s="35"/>
      <c r="BV80" s="35"/>
      <c r="BW80" s="35"/>
      <c r="BX80" s="35"/>
      <c r="BY80" s="238"/>
      <c r="BZ80" s="186"/>
      <c r="CA80" s="186"/>
      <c r="CB80" s="186"/>
      <c r="CC80" s="186"/>
      <c r="CD80" s="187"/>
      <c r="CE80" s="169"/>
      <c r="CF80" s="169"/>
      <c r="CG80" s="169"/>
      <c r="CH80" s="169"/>
      <c r="CI80" s="169"/>
      <c r="CJ80" s="235"/>
      <c r="CK80" s="211"/>
      <c r="CL80" s="211"/>
      <c r="CM80" s="211"/>
      <c r="CN80" s="211"/>
      <c r="CO80" s="211"/>
      <c r="CP80" s="212"/>
      <c r="CT80" s="5"/>
      <c r="CU80" s="7"/>
      <c r="CV80" s="7"/>
      <c r="CW80" s="7"/>
      <c r="CX80" s="7"/>
      <c r="CY80" s="7"/>
      <c r="CZ80" s="7"/>
      <c r="DA80" s="5"/>
      <c r="DB80" s="5"/>
      <c r="DC80" s="5"/>
      <c r="DD80" s="5"/>
      <c r="DE80" s="5"/>
      <c r="DF80" s="5"/>
      <c r="DG80" s="5"/>
    </row>
    <row r="81" spans="1:111" ht="8.25" customHeight="1">
      <c r="A81" s="245">
        <v>4</v>
      </c>
      <c r="B81" s="246"/>
      <c r="C81" s="247"/>
      <c r="D81" s="251" t="s">
        <v>16</v>
      </c>
      <c r="E81" s="252"/>
      <c r="F81" s="252"/>
      <c r="G81" s="252"/>
      <c r="H81" s="252"/>
      <c r="I81" s="252"/>
      <c r="J81" s="252"/>
      <c r="K81" s="252"/>
      <c r="L81" s="252"/>
      <c r="M81" s="252"/>
      <c r="N81" s="252"/>
      <c r="O81" s="252"/>
      <c r="P81" s="253"/>
      <c r="Q81" s="256"/>
      <c r="R81" s="256"/>
      <c r="S81" s="256"/>
      <c r="T81" s="256"/>
      <c r="U81" s="256"/>
      <c r="V81" s="257"/>
      <c r="W81" s="260"/>
      <c r="X81" s="260"/>
      <c r="Y81" s="260"/>
      <c r="Z81" s="260"/>
      <c r="AA81" s="260"/>
      <c r="AB81" s="261"/>
      <c r="AC81" s="264"/>
      <c r="AD81" s="264"/>
      <c r="AE81" s="264"/>
      <c r="AF81" s="264"/>
      <c r="AG81" s="264"/>
      <c r="AH81" s="265"/>
      <c r="AI81" s="179" t="str">
        <f>IF(ISERROR(K124),"",K124)</f>
        <v/>
      </c>
      <c r="AJ81" s="180"/>
      <c r="AK81" s="180"/>
      <c r="AL81" s="180"/>
      <c r="AM81" s="180"/>
      <c r="AN81" s="181"/>
      <c r="AO81" s="169">
        <f t="shared" ref="AO81" si="7">IF(ISERROR(ROUNDDOWN(AC81/AI81,2)),0,(ROUNDDOWN(AC81/AI81,2)))</f>
        <v>0</v>
      </c>
      <c r="AP81" s="169"/>
      <c r="AQ81" s="169"/>
      <c r="AR81" s="169"/>
      <c r="AS81" s="169"/>
      <c r="AT81" s="169"/>
      <c r="AU81" s="152" t="str">
        <f>IF(ISERROR(BY124),"",BY124)</f>
        <v/>
      </c>
      <c r="AV81" s="153"/>
      <c r="AW81" s="153"/>
      <c r="AX81" s="153"/>
      <c r="AY81" s="153"/>
      <c r="AZ81" s="176"/>
      <c r="BA81" s="179" t="str">
        <f>IF(ISERROR(K141),"",K141)</f>
        <v/>
      </c>
      <c r="BB81" s="180"/>
      <c r="BC81" s="180"/>
      <c r="BD81" s="180"/>
      <c r="BE81" s="180"/>
      <c r="BF81" s="181"/>
      <c r="BG81" s="169">
        <f>IF(ISERROR(ROUNDDOWN(AC81/BA81,2)),0,ROUNDDOWN(AC81/BA81,2))</f>
        <v>0</v>
      </c>
      <c r="BH81" s="169"/>
      <c r="BI81" s="169"/>
      <c r="BJ81" s="169"/>
      <c r="BK81" s="169"/>
      <c r="BL81" s="169"/>
      <c r="BM81" s="152" t="str">
        <f>IF(BA81=0,"",IF(ISERROR(BY141),"",BY141))</f>
        <v/>
      </c>
      <c r="BN81" s="153"/>
      <c r="BO81" s="153"/>
      <c r="BP81" s="153"/>
      <c r="BQ81" s="153"/>
      <c r="BR81" s="154"/>
      <c r="BS81" s="35"/>
      <c r="BT81" s="35"/>
      <c r="BU81" s="35"/>
      <c r="BV81" s="35"/>
      <c r="BW81" s="35"/>
      <c r="BX81" s="35"/>
      <c r="BY81" s="237" t="str">
        <f>IF(ISERROR(K158),"",K158)</f>
        <v/>
      </c>
      <c r="BZ81" s="183"/>
      <c r="CA81" s="183"/>
      <c r="CB81" s="183"/>
      <c r="CC81" s="183"/>
      <c r="CD81" s="184"/>
      <c r="CE81" s="169">
        <f t="shared" ref="CE81" si="8">IF(ISERROR(ROUNDDOWN(AC81/BY81,2)),0,(ROUNDDOWN(AC81/BY81,2)))</f>
        <v>0</v>
      </c>
      <c r="CF81" s="169"/>
      <c r="CG81" s="169"/>
      <c r="CH81" s="169"/>
      <c r="CI81" s="169"/>
      <c r="CJ81" s="235"/>
      <c r="CK81" s="208" t="str">
        <f t="shared" ref="CK81" si="9">IF(ISERROR(BY158),"",BY158)</f>
        <v/>
      </c>
      <c r="CL81" s="209"/>
      <c r="CM81" s="209"/>
      <c r="CN81" s="209"/>
      <c r="CO81" s="209"/>
      <c r="CP81" s="210"/>
      <c r="CT81" s="5"/>
      <c r="CU81" s="7"/>
      <c r="CV81" s="7"/>
      <c r="CW81" s="7"/>
      <c r="CX81" s="7"/>
      <c r="CY81" s="7"/>
      <c r="CZ81" s="7"/>
      <c r="DA81" s="5"/>
      <c r="DB81" s="5"/>
      <c r="DC81" s="5"/>
      <c r="DD81" s="5"/>
      <c r="DE81" s="5"/>
      <c r="DF81" s="5"/>
      <c r="DG81" s="5"/>
    </row>
    <row r="82" spans="1:111" ht="8.25" customHeight="1">
      <c r="A82" s="248"/>
      <c r="B82" s="249"/>
      <c r="C82" s="250"/>
      <c r="D82" s="254"/>
      <c r="E82" s="41"/>
      <c r="F82" s="41"/>
      <c r="G82" s="41"/>
      <c r="H82" s="41"/>
      <c r="I82" s="41"/>
      <c r="J82" s="41"/>
      <c r="K82" s="41"/>
      <c r="L82" s="41"/>
      <c r="M82" s="41"/>
      <c r="N82" s="41"/>
      <c r="O82" s="41"/>
      <c r="P82" s="42"/>
      <c r="Q82" s="256"/>
      <c r="R82" s="256"/>
      <c r="S82" s="256"/>
      <c r="T82" s="256"/>
      <c r="U82" s="256"/>
      <c r="V82" s="257"/>
      <c r="W82" s="262"/>
      <c r="X82" s="262"/>
      <c r="Y82" s="262"/>
      <c r="Z82" s="262"/>
      <c r="AA82" s="262"/>
      <c r="AB82" s="263"/>
      <c r="AC82" s="264"/>
      <c r="AD82" s="264"/>
      <c r="AE82" s="264"/>
      <c r="AF82" s="264"/>
      <c r="AG82" s="264"/>
      <c r="AH82" s="265"/>
      <c r="AI82" s="182"/>
      <c r="AJ82" s="183"/>
      <c r="AK82" s="183"/>
      <c r="AL82" s="183"/>
      <c r="AM82" s="183"/>
      <c r="AN82" s="184"/>
      <c r="AO82" s="169"/>
      <c r="AP82" s="169"/>
      <c r="AQ82" s="169"/>
      <c r="AR82" s="169"/>
      <c r="AS82" s="169"/>
      <c r="AT82" s="169"/>
      <c r="AU82" s="155"/>
      <c r="AV82" s="156"/>
      <c r="AW82" s="156"/>
      <c r="AX82" s="156"/>
      <c r="AY82" s="156"/>
      <c r="AZ82" s="177"/>
      <c r="BA82" s="182"/>
      <c r="BB82" s="183"/>
      <c r="BC82" s="183"/>
      <c r="BD82" s="183"/>
      <c r="BE82" s="183"/>
      <c r="BF82" s="184"/>
      <c r="BG82" s="169"/>
      <c r="BH82" s="169"/>
      <c r="BI82" s="169"/>
      <c r="BJ82" s="169"/>
      <c r="BK82" s="169"/>
      <c r="BL82" s="169"/>
      <c r="BM82" s="155"/>
      <c r="BN82" s="156"/>
      <c r="BO82" s="156"/>
      <c r="BP82" s="156"/>
      <c r="BQ82" s="156"/>
      <c r="BR82" s="157"/>
      <c r="BS82" s="35"/>
      <c r="BT82" s="35"/>
      <c r="BU82" s="35"/>
      <c r="BV82" s="35"/>
      <c r="BW82" s="35"/>
      <c r="BX82" s="35"/>
      <c r="BY82" s="237"/>
      <c r="BZ82" s="183"/>
      <c r="CA82" s="183"/>
      <c r="CB82" s="183"/>
      <c r="CC82" s="183"/>
      <c r="CD82" s="184"/>
      <c r="CE82" s="169"/>
      <c r="CF82" s="169"/>
      <c r="CG82" s="169"/>
      <c r="CH82" s="169"/>
      <c r="CI82" s="169"/>
      <c r="CJ82" s="235"/>
      <c r="CK82" s="211"/>
      <c r="CL82" s="211"/>
      <c r="CM82" s="211"/>
      <c r="CN82" s="211"/>
      <c r="CO82" s="211"/>
      <c r="CP82" s="212"/>
      <c r="CT82" s="5"/>
      <c r="CU82" s="7"/>
      <c r="CV82" s="7"/>
      <c r="CW82" s="7"/>
      <c r="CX82" s="7"/>
      <c r="CY82" s="7"/>
      <c r="CZ82" s="7"/>
      <c r="DA82" s="5"/>
      <c r="DB82" s="5"/>
      <c r="DC82" s="5"/>
      <c r="DD82" s="5"/>
      <c r="DE82" s="5"/>
      <c r="DF82" s="5"/>
      <c r="DG82" s="5"/>
    </row>
    <row r="83" spans="1:111" ht="8.25" customHeight="1">
      <c r="A83" s="248"/>
      <c r="B83" s="249"/>
      <c r="C83" s="250"/>
      <c r="D83" s="255"/>
      <c r="E83" s="191"/>
      <c r="F83" s="191"/>
      <c r="G83" s="191"/>
      <c r="H83" s="191"/>
      <c r="I83" s="191"/>
      <c r="J83" s="191"/>
      <c r="K83" s="191"/>
      <c r="L83" s="191"/>
      <c r="M83" s="191"/>
      <c r="N83" s="191"/>
      <c r="O83" s="191"/>
      <c r="P83" s="192"/>
      <c r="Q83" s="258"/>
      <c r="R83" s="258"/>
      <c r="S83" s="258"/>
      <c r="T83" s="258"/>
      <c r="U83" s="258"/>
      <c r="V83" s="259"/>
      <c r="W83" s="262"/>
      <c r="X83" s="262"/>
      <c r="Y83" s="262"/>
      <c r="Z83" s="262"/>
      <c r="AA83" s="262"/>
      <c r="AB83" s="263"/>
      <c r="AC83" s="266"/>
      <c r="AD83" s="266"/>
      <c r="AE83" s="266"/>
      <c r="AF83" s="266"/>
      <c r="AG83" s="266"/>
      <c r="AH83" s="267"/>
      <c r="AI83" s="185"/>
      <c r="AJ83" s="186"/>
      <c r="AK83" s="186"/>
      <c r="AL83" s="186"/>
      <c r="AM83" s="186"/>
      <c r="AN83" s="187"/>
      <c r="AO83" s="169"/>
      <c r="AP83" s="169"/>
      <c r="AQ83" s="169"/>
      <c r="AR83" s="169"/>
      <c r="AS83" s="169"/>
      <c r="AT83" s="169"/>
      <c r="AU83" s="158"/>
      <c r="AV83" s="159"/>
      <c r="AW83" s="159"/>
      <c r="AX83" s="159"/>
      <c r="AY83" s="159"/>
      <c r="AZ83" s="178"/>
      <c r="BA83" s="185"/>
      <c r="BB83" s="186"/>
      <c r="BC83" s="186"/>
      <c r="BD83" s="186"/>
      <c r="BE83" s="186"/>
      <c r="BF83" s="187"/>
      <c r="BG83" s="169"/>
      <c r="BH83" s="169"/>
      <c r="BI83" s="169"/>
      <c r="BJ83" s="169"/>
      <c r="BK83" s="169"/>
      <c r="BL83" s="169"/>
      <c r="BM83" s="158"/>
      <c r="BN83" s="159"/>
      <c r="BO83" s="159"/>
      <c r="BP83" s="159"/>
      <c r="BQ83" s="159"/>
      <c r="BR83" s="160"/>
      <c r="BS83" s="36"/>
      <c r="BT83" s="36"/>
      <c r="BU83" s="36"/>
      <c r="BV83" s="36"/>
      <c r="BW83" s="36"/>
      <c r="BX83" s="36"/>
      <c r="BY83" s="238"/>
      <c r="BZ83" s="186"/>
      <c r="CA83" s="186"/>
      <c r="CB83" s="186"/>
      <c r="CC83" s="186"/>
      <c r="CD83" s="187"/>
      <c r="CE83" s="169"/>
      <c r="CF83" s="169"/>
      <c r="CG83" s="169"/>
      <c r="CH83" s="169"/>
      <c r="CI83" s="169"/>
      <c r="CJ83" s="235"/>
      <c r="CK83" s="211"/>
      <c r="CL83" s="211"/>
      <c r="CM83" s="211"/>
      <c r="CN83" s="211"/>
      <c r="CO83" s="211"/>
      <c r="CP83" s="212"/>
      <c r="CT83" s="5"/>
      <c r="CU83" s="7"/>
      <c r="CV83" s="7"/>
      <c r="CW83" s="7"/>
      <c r="CX83" s="7"/>
      <c r="CY83" s="7"/>
      <c r="CZ83" s="7"/>
      <c r="DA83" s="5"/>
      <c r="DB83" s="5"/>
      <c r="DC83" s="5"/>
      <c r="DD83" s="5"/>
      <c r="DE83" s="5"/>
      <c r="DF83" s="5"/>
      <c r="DG83" s="5"/>
    </row>
    <row r="84" spans="1:111" ht="8.25" customHeight="1">
      <c r="A84" s="559"/>
      <c r="B84" s="560"/>
      <c r="C84" s="561"/>
      <c r="D84" s="251" t="s">
        <v>16</v>
      </c>
      <c r="E84" s="252"/>
      <c r="F84" s="252"/>
      <c r="G84" s="252"/>
      <c r="H84" s="252"/>
      <c r="I84" s="252"/>
      <c r="J84" s="252"/>
      <c r="K84" s="252"/>
      <c r="L84" s="252"/>
      <c r="M84" s="252"/>
      <c r="N84" s="252"/>
      <c r="O84" s="252"/>
      <c r="P84" s="253"/>
      <c r="Q84" s="256"/>
      <c r="R84" s="256"/>
      <c r="S84" s="256"/>
      <c r="T84" s="256"/>
      <c r="U84" s="256"/>
      <c r="V84" s="257"/>
      <c r="W84" s="593" t="s">
        <v>56</v>
      </c>
      <c r="X84" s="594"/>
      <c r="Y84" s="594"/>
      <c r="Z84" s="594"/>
      <c r="AA84" s="594"/>
      <c r="AB84" s="595"/>
      <c r="AC84" s="264"/>
      <c r="AD84" s="264"/>
      <c r="AE84" s="264"/>
      <c r="AF84" s="264"/>
      <c r="AG84" s="264"/>
      <c r="AH84" s="265"/>
      <c r="AI84" s="183" t="str">
        <f>IF(AC84="","",SUM(AC115:AH126))</f>
        <v/>
      </c>
      <c r="AJ84" s="183"/>
      <c r="AK84" s="183"/>
      <c r="AL84" s="183"/>
      <c r="AM84" s="183"/>
      <c r="AN84" s="184"/>
      <c r="AO84" s="173" t="str">
        <f>IF(AC84="","",IF(ISERROR(ROUNDDOWN(AC84/AI84,2)),0,(ROUNDDOWN(AC84/AI84,2))))</f>
        <v/>
      </c>
      <c r="AP84" s="173"/>
      <c r="AQ84" s="173"/>
      <c r="AR84" s="173"/>
      <c r="AS84" s="173"/>
      <c r="AT84" s="173"/>
      <c r="AU84" s="155" t="str">
        <f>IF($AC84=0,"",IF(AO84-AI84=0,"OK",(IF((AO84&gt;=3.3),"OK","NG"))))</f>
        <v/>
      </c>
      <c r="AV84" s="156"/>
      <c r="AW84" s="156"/>
      <c r="AX84" s="156"/>
      <c r="AY84" s="156"/>
      <c r="AZ84" s="177"/>
      <c r="BA84" s="182" t="str">
        <f>IF(AC84="","",SUM(AC115:AH126))</f>
        <v/>
      </c>
      <c r="BB84" s="183"/>
      <c r="BC84" s="183"/>
      <c r="BD84" s="183"/>
      <c r="BE84" s="183"/>
      <c r="BF84" s="184"/>
      <c r="BG84" s="173" t="str">
        <f>IF(BA84="","",IF(ISERROR(ROUNDDOWN(AC84/BA84,2)),0,ROUNDDOWN(AC84/BA84,2)))</f>
        <v/>
      </c>
      <c r="BH84" s="173"/>
      <c r="BI84" s="173"/>
      <c r="BJ84" s="173"/>
      <c r="BK84" s="173"/>
      <c r="BL84" s="173"/>
      <c r="BM84" s="155" t="str">
        <f>IF($AC84=0,"",IF(BG84-BA84=0,"OK",(IF((BG84&gt;=3.3),"OK","NG"))))</f>
        <v/>
      </c>
      <c r="BN84" s="156"/>
      <c r="BO84" s="156"/>
      <c r="BP84" s="156"/>
      <c r="BQ84" s="156"/>
      <c r="BR84" s="157"/>
      <c r="BS84" s="34"/>
      <c r="BT84" s="33"/>
      <c r="BU84" s="33"/>
      <c r="BV84" s="33"/>
      <c r="BW84" s="33"/>
      <c r="BX84" s="34"/>
      <c r="BY84" s="237" t="str">
        <f>IF(AC84="","",SUM(AC149:AH160))</f>
        <v/>
      </c>
      <c r="BZ84" s="183"/>
      <c r="CA84" s="183"/>
      <c r="CB84" s="183"/>
      <c r="CC84" s="183"/>
      <c r="CD84" s="184"/>
      <c r="CE84" s="173" t="str">
        <f>IF(BY84="","",IF(ISERROR(ROUNDDOWN(AC84/BY84,2)),0,ROUNDDOWN(AC84/BY84,2)))</f>
        <v/>
      </c>
      <c r="CF84" s="173"/>
      <c r="CG84" s="173"/>
      <c r="CH84" s="173"/>
      <c r="CI84" s="173"/>
      <c r="CJ84" s="158"/>
      <c r="CK84" s="208" t="str">
        <f>IF($AC84=0,"",IF(CE84-BY84=0,"OK",(IF((CE84&gt;=3.3),"OK","NG"))))</f>
        <v/>
      </c>
      <c r="CL84" s="209"/>
      <c r="CM84" s="209"/>
      <c r="CN84" s="209"/>
      <c r="CO84" s="209"/>
      <c r="CP84" s="210"/>
      <c r="CT84" s="5"/>
      <c r="CU84" s="7"/>
      <c r="CV84" s="7"/>
      <c r="CW84" s="7"/>
      <c r="CX84" s="7"/>
      <c r="CY84" s="7"/>
      <c r="CZ84" s="7"/>
      <c r="DA84" s="5"/>
      <c r="DB84" s="5"/>
      <c r="DC84" s="5"/>
      <c r="DD84" s="5"/>
      <c r="DE84" s="5"/>
      <c r="DF84" s="5"/>
      <c r="DG84" s="5"/>
    </row>
    <row r="85" spans="1:111" ht="8.25" customHeight="1">
      <c r="A85" s="562"/>
      <c r="B85" s="563"/>
      <c r="C85" s="564"/>
      <c r="D85" s="254"/>
      <c r="E85" s="41"/>
      <c r="F85" s="41"/>
      <c r="G85" s="41"/>
      <c r="H85" s="41"/>
      <c r="I85" s="41"/>
      <c r="J85" s="41"/>
      <c r="K85" s="41"/>
      <c r="L85" s="41"/>
      <c r="M85" s="41"/>
      <c r="N85" s="41"/>
      <c r="O85" s="41"/>
      <c r="P85" s="42"/>
      <c r="Q85" s="256"/>
      <c r="R85" s="256"/>
      <c r="S85" s="256"/>
      <c r="T85" s="256"/>
      <c r="U85" s="256"/>
      <c r="V85" s="257"/>
      <c r="W85" s="596"/>
      <c r="X85" s="597"/>
      <c r="Y85" s="597"/>
      <c r="Z85" s="597"/>
      <c r="AA85" s="597"/>
      <c r="AB85" s="598"/>
      <c r="AC85" s="264"/>
      <c r="AD85" s="264"/>
      <c r="AE85" s="264"/>
      <c r="AF85" s="264"/>
      <c r="AG85" s="264"/>
      <c r="AH85" s="265"/>
      <c r="AI85" s="183"/>
      <c r="AJ85" s="183"/>
      <c r="AK85" s="183"/>
      <c r="AL85" s="183"/>
      <c r="AM85" s="183"/>
      <c r="AN85" s="184"/>
      <c r="AO85" s="169"/>
      <c r="AP85" s="169"/>
      <c r="AQ85" s="169"/>
      <c r="AR85" s="169"/>
      <c r="AS85" s="169"/>
      <c r="AT85" s="169"/>
      <c r="AU85" s="155"/>
      <c r="AV85" s="156"/>
      <c r="AW85" s="156"/>
      <c r="AX85" s="156"/>
      <c r="AY85" s="156"/>
      <c r="AZ85" s="177"/>
      <c r="BA85" s="182"/>
      <c r="BB85" s="183"/>
      <c r="BC85" s="183"/>
      <c r="BD85" s="183"/>
      <c r="BE85" s="183"/>
      <c r="BF85" s="184"/>
      <c r="BG85" s="169"/>
      <c r="BH85" s="169"/>
      <c r="BI85" s="169"/>
      <c r="BJ85" s="169"/>
      <c r="BK85" s="169"/>
      <c r="BL85" s="169"/>
      <c r="BM85" s="155"/>
      <c r="BN85" s="156"/>
      <c r="BO85" s="156"/>
      <c r="BP85" s="156"/>
      <c r="BQ85" s="156"/>
      <c r="BR85" s="157"/>
      <c r="BS85" s="34"/>
      <c r="BT85" s="33"/>
      <c r="BU85" s="33"/>
      <c r="BV85" s="33"/>
      <c r="BW85" s="33"/>
      <c r="BX85" s="34"/>
      <c r="BY85" s="237"/>
      <c r="BZ85" s="183"/>
      <c r="CA85" s="183"/>
      <c r="CB85" s="183"/>
      <c r="CC85" s="183"/>
      <c r="CD85" s="184"/>
      <c r="CE85" s="169"/>
      <c r="CF85" s="169"/>
      <c r="CG85" s="169"/>
      <c r="CH85" s="169"/>
      <c r="CI85" s="169"/>
      <c r="CJ85" s="235"/>
      <c r="CK85" s="211"/>
      <c r="CL85" s="211"/>
      <c r="CM85" s="211"/>
      <c r="CN85" s="211"/>
      <c r="CO85" s="211"/>
      <c r="CP85" s="212"/>
      <c r="CT85" s="5"/>
      <c r="CU85" s="7"/>
      <c r="CV85" s="7"/>
      <c r="CW85" s="7"/>
      <c r="CX85" s="7"/>
      <c r="CY85" s="7"/>
      <c r="CZ85" s="7"/>
      <c r="DA85" s="5"/>
      <c r="DB85" s="5"/>
      <c r="DC85" s="5"/>
      <c r="DD85" s="5"/>
      <c r="DE85" s="5"/>
      <c r="DF85" s="5"/>
      <c r="DG85" s="5"/>
    </row>
    <row r="86" spans="1:111" ht="8.25" customHeight="1">
      <c r="A86" s="565"/>
      <c r="B86" s="566"/>
      <c r="C86" s="567"/>
      <c r="D86" s="568"/>
      <c r="E86" s="569"/>
      <c r="F86" s="569"/>
      <c r="G86" s="569"/>
      <c r="H86" s="569"/>
      <c r="I86" s="569"/>
      <c r="J86" s="569"/>
      <c r="K86" s="569"/>
      <c r="L86" s="569"/>
      <c r="M86" s="569"/>
      <c r="N86" s="569"/>
      <c r="O86" s="569"/>
      <c r="P86" s="570"/>
      <c r="Q86" s="258"/>
      <c r="R86" s="258"/>
      <c r="S86" s="258"/>
      <c r="T86" s="258"/>
      <c r="U86" s="258"/>
      <c r="V86" s="259"/>
      <c r="W86" s="599"/>
      <c r="X86" s="600"/>
      <c r="Y86" s="600"/>
      <c r="Z86" s="600"/>
      <c r="AA86" s="600"/>
      <c r="AB86" s="601"/>
      <c r="AC86" s="266"/>
      <c r="AD86" s="266"/>
      <c r="AE86" s="266"/>
      <c r="AF86" s="266"/>
      <c r="AG86" s="266"/>
      <c r="AH86" s="267"/>
      <c r="AI86" s="571"/>
      <c r="AJ86" s="571"/>
      <c r="AK86" s="571"/>
      <c r="AL86" s="571"/>
      <c r="AM86" s="571"/>
      <c r="AN86" s="572"/>
      <c r="AO86" s="315"/>
      <c r="AP86" s="315"/>
      <c r="AQ86" s="315"/>
      <c r="AR86" s="315"/>
      <c r="AS86" s="315"/>
      <c r="AT86" s="315"/>
      <c r="AU86" s="158"/>
      <c r="AV86" s="159"/>
      <c r="AW86" s="159"/>
      <c r="AX86" s="159"/>
      <c r="AY86" s="159"/>
      <c r="AZ86" s="178"/>
      <c r="BA86" s="573"/>
      <c r="BB86" s="571"/>
      <c r="BC86" s="571"/>
      <c r="BD86" s="571"/>
      <c r="BE86" s="571"/>
      <c r="BF86" s="572"/>
      <c r="BG86" s="315"/>
      <c r="BH86" s="315"/>
      <c r="BI86" s="315"/>
      <c r="BJ86" s="315"/>
      <c r="BK86" s="315"/>
      <c r="BL86" s="315"/>
      <c r="BM86" s="158"/>
      <c r="BN86" s="159"/>
      <c r="BO86" s="159"/>
      <c r="BP86" s="159"/>
      <c r="BQ86" s="159"/>
      <c r="BR86" s="160"/>
      <c r="BS86" s="34"/>
      <c r="BT86" s="33"/>
      <c r="BU86" s="33"/>
      <c r="BV86" s="33"/>
      <c r="BW86" s="33"/>
      <c r="BX86" s="34"/>
      <c r="BY86" s="590"/>
      <c r="BZ86" s="571"/>
      <c r="CA86" s="571"/>
      <c r="CB86" s="571"/>
      <c r="CC86" s="571"/>
      <c r="CD86" s="572"/>
      <c r="CE86" s="315"/>
      <c r="CF86" s="315"/>
      <c r="CG86" s="315"/>
      <c r="CH86" s="315"/>
      <c r="CI86" s="315"/>
      <c r="CJ86" s="316"/>
      <c r="CK86" s="591"/>
      <c r="CL86" s="591"/>
      <c r="CM86" s="591"/>
      <c r="CN86" s="591"/>
      <c r="CO86" s="591"/>
      <c r="CP86" s="592"/>
      <c r="CT86" s="5"/>
      <c r="CU86" s="7"/>
      <c r="CV86" s="7"/>
      <c r="CW86" s="7"/>
      <c r="CX86" s="7"/>
      <c r="CY86" s="7"/>
      <c r="CZ86" s="7"/>
      <c r="DA86" s="5"/>
      <c r="DB86" s="5"/>
      <c r="DC86" s="5"/>
      <c r="DD86" s="5"/>
      <c r="DE86" s="5"/>
      <c r="DF86" s="5"/>
      <c r="DG86" s="5"/>
    </row>
    <row r="87" spans="1:111" ht="12.75" customHeight="1">
      <c r="A87" s="486" t="s">
        <v>42</v>
      </c>
      <c r="B87" s="487"/>
      <c r="C87" s="488"/>
      <c r="D87" s="283" t="s">
        <v>43</v>
      </c>
      <c r="E87" s="284"/>
      <c r="F87" s="284"/>
      <c r="G87" s="284"/>
      <c r="H87" s="284"/>
      <c r="I87" s="284"/>
      <c r="J87" s="284"/>
      <c r="K87" s="284"/>
      <c r="L87" s="284"/>
      <c r="M87" s="284"/>
      <c r="N87" s="284"/>
      <c r="O87" s="284"/>
      <c r="P87" s="285"/>
      <c r="Q87" s="501" t="s">
        <v>60</v>
      </c>
      <c r="R87" s="502"/>
      <c r="S87" s="502"/>
      <c r="T87" s="502"/>
      <c r="U87" s="502"/>
      <c r="V87" s="502"/>
      <c r="W87" s="503"/>
      <c r="X87" s="503"/>
      <c r="Y87" s="503"/>
      <c r="Z87" s="503"/>
      <c r="AA87" s="503"/>
      <c r="AB87" s="503"/>
      <c r="AC87" s="503"/>
      <c r="AD87" s="503"/>
      <c r="AE87" s="503"/>
      <c r="AF87" s="503"/>
      <c r="AG87" s="503"/>
      <c r="AH87" s="504"/>
      <c r="AI87" s="240" t="e">
        <f>SUM(AC115:AH126)-SUM(AI72:AN86)</f>
        <v>#REF!</v>
      </c>
      <c r="AJ87" s="240"/>
      <c r="AK87" s="240"/>
      <c r="AL87" s="240"/>
      <c r="AM87" s="240"/>
      <c r="AN87" s="241"/>
      <c r="AO87" s="495"/>
      <c r="AP87" s="496"/>
      <c r="AQ87" s="496"/>
      <c r="AR87" s="496"/>
      <c r="AS87" s="496"/>
      <c r="AT87" s="497"/>
      <c r="AU87" s="163" t="e">
        <f>IF(AI87&gt;0,"NG","OK")</f>
        <v>#REF!</v>
      </c>
      <c r="AV87" s="164"/>
      <c r="AW87" s="164"/>
      <c r="AX87" s="164"/>
      <c r="AY87" s="164"/>
      <c r="AZ87" s="301"/>
      <c r="BA87" s="244" t="e">
        <f>SUM(AC132:AH143)-SUM(BA72:BF86)</f>
        <v>#REF!</v>
      </c>
      <c r="BB87" s="240"/>
      <c r="BC87" s="240"/>
      <c r="BD87" s="240"/>
      <c r="BE87" s="240"/>
      <c r="BF87" s="241"/>
      <c r="BG87" s="161"/>
      <c r="BH87" s="161"/>
      <c r="BI87" s="161"/>
      <c r="BJ87" s="161"/>
      <c r="BK87" s="161"/>
      <c r="BL87" s="161"/>
      <c r="BM87" s="163" t="e">
        <f>IF(BA87&gt;0,"NG","OK")</f>
        <v>#REF!</v>
      </c>
      <c r="BN87" s="164"/>
      <c r="BO87" s="164"/>
      <c r="BP87" s="164"/>
      <c r="BQ87" s="164"/>
      <c r="BR87" s="165"/>
      <c r="BS87" s="509"/>
      <c r="BT87" s="509"/>
      <c r="BU87" s="509"/>
      <c r="BV87" s="509"/>
      <c r="BW87" s="509"/>
      <c r="BX87" s="509"/>
      <c r="BY87" s="239" t="e">
        <f>SUM(AC149:AH160)-SUM(BY72:CD86)</f>
        <v>#REF!</v>
      </c>
      <c r="BZ87" s="240"/>
      <c r="CA87" s="240"/>
      <c r="CB87" s="240"/>
      <c r="CC87" s="240"/>
      <c r="CD87" s="241"/>
      <c r="CE87" s="161"/>
      <c r="CF87" s="161"/>
      <c r="CG87" s="161"/>
      <c r="CH87" s="161"/>
      <c r="CI87" s="161"/>
      <c r="CJ87" s="161"/>
      <c r="CK87" s="223" t="e">
        <f>IF(BY87&gt;0,"NG","OK")</f>
        <v>#REF!</v>
      </c>
      <c r="CL87" s="224"/>
      <c r="CM87" s="224"/>
      <c r="CN87" s="224"/>
      <c r="CO87" s="224"/>
      <c r="CP87" s="225"/>
      <c r="CT87" s="5"/>
      <c r="CU87" s="7"/>
      <c r="CV87" s="7"/>
      <c r="CW87" s="7"/>
      <c r="CX87" s="7"/>
      <c r="CY87" s="7"/>
      <c r="CZ87" s="7"/>
      <c r="DA87" s="5"/>
      <c r="DB87" s="5"/>
      <c r="DC87" s="5"/>
      <c r="DD87" s="5"/>
      <c r="DE87" s="5"/>
      <c r="DF87" s="5"/>
      <c r="DG87" s="5"/>
    </row>
    <row r="88" spans="1:111" ht="12.75" customHeight="1" thickBot="1">
      <c r="A88" s="489"/>
      <c r="B88" s="490"/>
      <c r="C88" s="491"/>
      <c r="D88" s="492"/>
      <c r="E88" s="44"/>
      <c r="F88" s="44"/>
      <c r="G88" s="44"/>
      <c r="H88" s="44"/>
      <c r="I88" s="44"/>
      <c r="J88" s="44"/>
      <c r="K88" s="44"/>
      <c r="L88" s="44"/>
      <c r="M88" s="44"/>
      <c r="N88" s="44"/>
      <c r="O88" s="44"/>
      <c r="P88" s="45"/>
      <c r="Q88" s="505"/>
      <c r="R88" s="506"/>
      <c r="S88" s="506"/>
      <c r="T88" s="506"/>
      <c r="U88" s="506"/>
      <c r="V88" s="506"/>
      <c r="W88" s="507"/>
      <c r="X88" s="507"/>
      <c r="Y88" s="507"/>
      <c r="Z88" s="507"/>
      <c r="AA88" s="507"/>
      <c r="AB88" s="507"/>
      <c r="AC88" s="507"/>
      <c r="AD88" s="507"/>
      <c r="AE88" s="507"/>
      <c r="AF88" s="507"/>
      <c r="AG88" s="507"/>
      <c r="AH88" s="508"/>
      <c r="AI88" s="411"/>
      <c r="AJ88" s="411"/>
      <c r="AK88" s="411"/>
      <c r="AL88" s="411"/>
      <c r="AM88" s="411"/>
      <c r="AN88" s="412"/>
      <c r="AO88" s="498"/>
      <c r="AP88" s="499"/>
      <c r="AQ88" s="499"/>
      <c r="AR88" s="499"/>
      <c r="AS88" s="499"/>
      <c r="AT88" s="500"/>
      <c r="AU88" s="166"/>
      <c r="AV88" s="167"/>
      <c r="AW88" s="167"/>
      <c r="AX88" s="167"/>
      <c r="AY88" s="167"/>
      <c r="AZ88" s="493"/>
      <c r="BA88" s="494"/>
      <c r="BB88" s="411"/>
      <c r="BC88" s="411"/>
      <c r="BD88" s="411"/>
      <c r="BE88" s="411"/>
      <c r="BF88" s="412"/>
      <c r="BG88" s="162"/>
      <c r="BH88" s="162"/>
      <c r="BI88" s="162"/>
      <c r="BJ88" s="162"/>
      <c r="BK88" s="162"/>
      <c r="BL88" s="162"/>
      <c r="BM88" s="166"/>
      <c r="BN88" s="167"/>
      <c r="BO88" s="167"/>
      <c r="BP88" s="167"/>
      <c r="BQ88" s="167"/>
      <c r="BR88" s="168"/>
      <c r="BS88" s="510"/>
      <c r="BT88" s="510"/>
      <c r="BU88" s="510"/>
      <c r="BV88" s="510"/>
      <c r="BW88" s="510"/>
      <c r="BX88" s="510"/>
      <c r="BY88" s="410"/>
      <c r="BZ88" s="411"/>
      <c r="CA88" s="411"/>
      <c r="CB88" s="411"/>
      <c r="CC88" s="411"/>
      <c r="CD88" s="412"/>
      <c r="CE88" s="162"/>
      <c r="CF88" s="162"/>
      <c r="CG88" s="162"/>
      <c r="CH88" s="162"/>
      <c r="CI88" s="162"/>
      <c r="CJ88" s="162"/>
      <c r="CK88" s="413"/>
      <c r="CL88" s="413"/>
      <c r="CM88" s="413"/>
      <c r="CN88" s="413"/>
      <c r="CO88" s="413"/>
      <c r="CP88" s="414"/>
      <c r="CT88" s="5"/>
      <c r="CU88" s="7"/>
      <c r="CV88" s="7"/>
      <c r="CW88" s="7"/>
      <c r="CX88" s="7"/>
      <c r="CY88" s="7"/>
      <c r="CZ88" s="7"/>
      <c r="DA88" s="5"/>
      <c r="DB88" s="5"/>
      <c r="DC88" s="5"/>
      <c r="DD88" s="5"/>
      <c r="DE88" s="5"/>
      <c r="DF88" s="5"/>
      <c r="DG88" s="5"/>
    </row>
    <row r="89" spans="1:111" s="29" customFormat="1" ht="8.25" customHeight="1">
      <c r="A89" s="584" t="s">
        <v>59</v>
      </c>
      <c r="B89" s="585"/>
      <c r="C89" s="585"/>
      <c r="D89" s="585"/>
      <c r="E89" s="585"/>
      <c r="F89" s="585"/>
      <c r="G89" s="585"/>
      <c r="H89" s="585"/>
      <c r="I89" s="585"/>
      <c r="J89" s="585"/>
      <c r="K89" s="585"/>
      <c r="L89" s="585"/>
      <c r="M89" s="585"/>
      <c r="N89" s="585"/>
      <c r="O89" s="585"/>
      <c r="P89" s="585"/>
      <c r="Q89" s="585"/>
      <c r="R89" s="585"/>
      <c r="S89" s="585"/>
      <c r="T89" s="585"/>
      <c r="U89" s="585"/>
      <c r="V89" s="585"/>
      <c r="W89" s="585"/>
      <c r="X89" s="585"/>
      <c r="Y89" s="585"/>
      <c r="Z89" s="585"/>
      <c r="AA89" s="585"/>
      <c r="AB89" s="586"/>
      <c r="AC89" s="375" t="s">
        <v>58</v>
      </c>
      <c r="AD89" s="375"/>
      <c r="AE89" s="375"/>
      <c r="AF89" s="375"/>
      <c r="AG89" s="375"/>
      <c r="AH89" s="378"/>
      <c r="AI89" s="516" t="s">
        <v>53</v>
      </c>
      <c r="AJ89" s="214"/>
      <c r="AK89" s="214"/>
      <c r="AL89" s="214"/>
      <c r="AM89" s="214"/>
      <c r="AN89" s="214"/>
      <c r="AO89" s="458" t="s">
        <v>54</v>
      </c>
      <c r="AP89" s="459"/>
      <c r="AQ89" s="459"/>
      <c r="AR89" s="459"/>
      <c r="AS89" s="459"/>
      <c r="AT89" s="460"/>
      <c r="AU89" s="213" t="s">
        <v>9</v>
      </c>
      <c r="AV89" s="214"/>
      <c r="AW89" s="214"/>
      <c r="AX89" s="214"/>
      <c r="AY89" s="214"/>
      <c r="AZ89" s="215"/>
      <c r="BA89" s="380" t="s">
        <v>53</v>
      </c>
      <c r="BB89" s="214"/>
      <c r="BC89" s="214"/>
      <c r="BD89" s="214"/>
      <c r="BE89" s="214"/>
      <c r="BF89" s="214"/>
      <c r="BG89" s="458" t="s">
        <v>54</v>
      </c>
      <c r="BH89" s="459"/>
      <c r="BI89" s="459"/>
      <c r="BJ89" s="459"/>
      <c r="BK89" s="459"/>
      <c r="BL89" s="460"/>
      <c r="BM89" s="213" t="s">
        <v>9</v>
      </c>
      <c r="BN89" s="214"/>
      <c r="BO89" s="214"/>
      <c r="BP89" s="214"/>
      <c r="BQ89" s="214"/>
      <c r="BR89" s="519"/>
      <c r="BS89" s="28"/>
      <c r="BT89" s="28"/>
      <c r="BU89" s="28"/>
      <c r="BV89" s="28"/>
      <c r="BW89" s="28"/>
      <c r="BX89" s="28"/>
      <c r="BY89" s="449" t="s">
        <v>53</v>
      </c>
      <c r="BZ89" s="450"/>
      <c r="CA89" s="450"/>
      <c r="CB89" s="450"/>
      <c r="CC89" s="450"/>
      <c r="CD89" s="451"/>
      <c r="CE89" s="458" t="s">
        <v>54</v>
      </c>
      <c r="CF89" s="459"/>
      <c r="CG89" s="459"/>
      <c r="CH89" s="459"/>
      <c r="CI89" s="459"/>
      <c r="CJ89" s="460"/>
      <c r="CK89" s="213" t="s">
        <v>9</v>
      </c>
      <c r="CL89" s="214"/>
      <c r="CM89" s="214"/>
      <c r="CN89" s="214"/>
      <c r="CO89" s="214"/>
      <c r="CP89" s="215"/>
    </row>
    <row r="90" spans="1:111" s="29" customFormat="1" ht="8.25" customHeight="1">
      <c r="A90" s="40"/>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2"/>
      <c r="AC90" s="375"/>
      <c r="AD90" s="375"/>
      <c r="AE90" s="375"/>
      <c r="AF90" s="375"/>
      <c r="AG90" s="375"/>
      <c r="AH90" s="378"/>
      <c r="AI90" s="517"/>
      <c r="AJ90" s="216"/>
      <c r="AK90" s="216"/>
      <c r="AL90" s="216"/>
      <c r="AM90" s="216"/>
      <c r="AN90" s="216"/>
      <c r="AO90" s="461"/>
      <c r="AP90" s="462"/>
      <c r="AQ90" s="462"/>
      <c r="AR90" s="462"/>
      <c r="AS90" s="462"/>
      <c r="AT90" s="463"/>
      <c r="AU90" s="216"/>
      <c r="AV90" s="216"/>
      <c r="AW90" s="216"/>
      <c r="AX90" s="216"/>
      <c r="AY90" s="216"/>
      <c r="AZ90" s="217"/>
      <c r="BA90" s="381"/>
      <c r="BB90" s="216"/>
      <c r="BC90" s="216"/>
      <c r="BD90" s="216"/>
      <c r="BE90" s="216"/>
      <c r="BF90" s="216"/>
      <c r="BG90" s="461"/>
      <c r="BH90" s="462"/>
      <c r="BI90" s="462"/>
      <c r="BJ90" s="462"/>
      <c r="BK90" s="462"/>
      <c r="BL90" s="463"/>
      <c r="BM90" s="216"/>
      <c r="BN90" s="216"/>
      <c r="BO90" s="216"/>
      <c r="BP90" s="216"/>
      <c r="BQ90" s="216"/>
      <c r="BR90" s="520"/>
      <c r="BS90" s="28"/>
      <c r="BT90" s="28"/>
      <c r="BU90" s="28"/>
      <c r="BV90" s="28"/>
      <c r="BW90" s="28"/>
      <c r="BX90" s="28"/>
      <c r="BY90" s="452"/>
      <c r="BZ90" s="453"/>
      <c r="CA90" s="453"/>
      <c r="CB90" s="453"/>
      <c r="CC90" s="453"/>
      <c r="CD90" s="454"/>
      <c r="CE90" s="461"/>
      <c r="CF90" s="462"/>
      <c r="CG90" s="462"/>
      <c r="CH90" s="462"/>
      <c r="CI90" s="462"/>
      <c r="CJ90" s="463"/>
      <c r="CK90" s="216"/>
      <c r="CL90" s="216"/>
      <c r="CM90" s="216"/>
      <c r="CN90" s="216"/>
      <c r="CO90" s="216"/>
      <c r="CP90" s="217"/>
    </row>
    <row r="91" spans="1:111" s="29" customFormat="1" ht="8.25" customHeight="1">
      <c r="A91" s="587"/>
      <c r="B91" s="569"/>
      <c r="C91" s="569"/>
      <c r="D91" s="569"/>
      <c r="E91" s="569"/>
      <c r="F91" s="569"/>
      <c r="G91" s="569"/>
      <c r="H91" s="569"/>
      <c r="I91" s="569"/>
      <c r="J91" s="569"/>
      <c r="K91" s="569"/>
      <c r="L91" s="569"/>
      <c r="M91" s="569"/>
      <c r="N91" s="569"/>
      <c r="O91" s="569"/>
      <c r="P91" s="569"/>
      <c r="Q91" s="569"/>
      <c r="R91" s="569"/>
      <c r="S91" s="569"/>
      <c r="T91" s="569"/>
      <c r="U91" s="569"/>
      <c r="V91" s="569"/>
      <c r="W91" s="569"/>
      <c r="X91" s="569"/>
      <c r="Y91" s="569"/>
      <c r="Z91" s="569"/>
      <c r="AA91" s="569"/>
      <c r="AB91" s="570"/>
      <c r="AC91" s="376"/>
      <c r="AD91" s="376"/>
      <c r="AE91" s="376"/>
      <c r="AF91" s="376"/>
      <c r="AG91" s="376"/>
      <c r="AH91" s="379"/>
      <c r="AI91" s="518"/>
      <c r="AJ91" s="325"/>
      <c r="AK91" s="325"/>
      <c r="AL91" s="325"/>
      <c r="AM91" s="325"/>
      <c r="AN91" s="325"/>
      <c r="AO91" s="464"/>
      <c r="AP91" s="465"/>
      <c r="AQ91" s="465"/>
      <c r="AR91" s="465"/>
      <c r="AS91" s="465"/>
      <c r="AT91" s="466"/>
      <c r="AU91" s="325"/>
      <c r="AV91" s="325"/>
      <c r="AW91" s="325"/>
      <c r="AX91" s="325"/>
      <c r="AY91" s="325"/>
      <c r="AZ91" s="467"/>
      <c r="BA91" s="382"/>
      <c r="BB91" s="325"/>
      <c r="BC91" s="325"/>
      <c r="BD91" s="325"/>
      <c r="BE91" s="325"/>
      <c r="BF91" s="325"/>
      <c r="BG91" s="464"/>
      <c r="BH91" s="465"/>
      <c r="BI91" s="465"/>
      <c r="BJ91" s="465"/>
      <c r="BK91" s="465"/>
      <c r="BL91" s="466"/>
      <c r="BM91" s="325"/>
      <c r="BN91" s="325"/>
      <c r="BO91" s="325"/>
      <c r="BP91" s="325"/>
      <c r="BQ91" s="325"/>
      <c r="BR91" s="521"/>
      <c r="BS91" s="28"/>
      <c r="BT91" s="28"/>
      <c r="BU91" s="28"/>
      <c r="BV91" s="28"/>
      <c r="BW91" s="28"/>
      <c r="BX91" s="28"/>
      <c r="BY91" s="455"/>
      <c r="BZ91" s="456"/>
      <c r="CA91" s="456"/>
      <c r="CB91" s="456"/>
      <c r="CC91" s="456"/>
      <c r="CD91" s="457"/>
      <c r="CE91" s="464"/>
      <c r="CF91" s="465"/>
      <c r="CG91" s="465"/>
      <c r="CH91" s="465"/>
      <c r="CI91" s="465"/>
      <c r="CJ91" s="466"/>
      <c r="CK91" s="325"/>
      <c r="CL91" s="325"/>
      <c r="CM91" s="325"/>
      <c r="CN91" s="325"/>
      <c r="CO91" s="325"/>
      <c r="CP91" s="467"/>
    </row>
    <row r="92" spans="1:111" s="29" customFormat="1" ht="8.25" customHeight="1">
      <c r="A92" s="588" t="s">
        <v>65</v>
      </c>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5"/>
      <c r="AC92" s="523"/>
      <c r="AD92" s="523"/>
      <c r="AE92" s="523"/>
      <c r="AF92" s="523"/>
      <c r="AG92" s="523"/>
      <c r="AH92" s="524"/>
      <c r="AI92" s="542"/>
      <c r="AJ92" s="543"/>
      <c r="AK92" s="543"/>
      <c r="AL92" s="543"/>
      <c r="AM92" s="543"/>
      <c r="AN92" s="544"/>
      <c r="AO92" s="527"/>
      <c r="AP92" s="527"/>
      <c r="AQ92" s="527"/>
      <c r="AR92" s="527"/>
      <c r="AS92" s="527"/>
      <c r="AT92" s="527"/>
      <c r="AU92" s="529"/>
      <c r="AV92" s="530"/>
      <c r="AW92" s="530"/>
      <c r="AX92" s="530"/>
      <c r="AY92" s="530"/>
      <c r="AZ92" s="531"/>
      <c r="BA92" s="542"/>
      <c r="BB92" s="543"/>
      <c r="BC92" s="543"/>
      <c r="BD92" s="543"/>
      <c r="BE92" s="543"/>
      <c r="BF92" s="544"/>
      <c r="BG92" s="527"/>
      <c r="BH92" s="527"/>
      <c r="BI92" s="527"/>
      <c r="BJ92" s="527"/>
      <c r="BK92" s="527"/>
      <c r="BL92" s="527"/>
      <c r="BM92" s="529"/>
      <c r="BN92" s="530"/>
      <c r="BO92" s="530"/>
      <c r="BP92" s="530"/>
      <c r="BQ92" s="530"/>
      <c r="BR92" s="532"/>
      <c r="BS92" s="28"/>
      <c r="BT92" s="28"/>
      <c r="BU92" s="28"/>
      <c r="BV92" s="28"/>
      <c r="BW92" s="28"/>
      <c r="BX92" s="28"/>
      <c r="BY92" s="551"/>
      <c r="BZ92" s="543"/>
      <c r="CA92" s="543"/>
      <c r="CB92" s="543"/>
      <c r="CC92" s="543"/>
      <c r="CD92" s="544"/>
      <c r="CE92" s="161"/>
      <c r="CF92" s="161"/>
      <c r="CG92" s="161"/>
      <c r="CH92" s="161"/>
      <c r="CI92" s="161"/>
      <c r="CJ92" s="161"/>
      <c r="CK92" s="555"/>
      <c r="CL92" s="555"/>
      <c r="CM92" s="555"/>
      <c r="CN92" s="555"/>
      <c r="CO92" s="555"/>
      <c r="CP92" s="556"/>
      <c r="CT92" s="30"/>
      <c r="CU92" s="6"/>
      <c r="CV92" s="6"/>
      <c r="CW92" s="6"/>
      <c r="CX92" s="6"/>
      <c r="CY92" s="6"/>
      <c r="CZ92" s="6"/>
      <c r="DA92" s="30"/>
      <c r="DB92" s="30"/>
      <c r="DC92" s="30"/>
      <c r="DD92" s="30"/>
      <c r="DE92" s="30"/>
      <c r="DF92" s="30"/>
      <c r="DG92" s="30"/>
    </row>
    <row r="93" spans="1:111" s="29" customFormat="1" ht="8.25" customHeight="1">
      <c r="A93" s="40"/>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2"/>
      <c r="AC93" s="525"/>
      <c r="AD93" s="525"/>
      <c r="AE93" s="525"/>
      <c r="AF93" s="525"/>
      <c r="AG93" s="525"/>
      <c r="AH93" s="526"/>
      <c r="AI93" s="545"/>
      <c r="AJ93" s="546"/>
      <c r="AK93" s="546"/>
      <c r="AL93" s="546"/>
      <c r="AM93" s="546"/>
      <c r="AN93" s="547"/>
      <c r="AO93" s="528"/>
      <c r="AP93" s="528"/>
      <c r="AQ93" s="528"/>
      <c r="AR93" s="528"/>
      <c r="AS93" s="528"/>
      <c r="AT93" s="528"/>
      <c r="AU93" s="83"/>
      <c r="AV93" s="84"/>
      <c r="AW93" s="84"/>
      <c r="AX93" s="84"/>
      <c r="AY93" s="84"/>
      <c r="AZ93" s="90"/>
      <c r="BA93" s="545"/>
      <c r="BB93" s="546"/>
      <c r="BC93" s="546"/>
      <c r="BD93" s="546"/>
      <c r="BE93" s="546"/>
      <c r="BF93" s="547"/>
      <c r="BG93" s="528"/>
      <c r="BH93" s="528"/>
      <c r="BI93" s="528"/>
      <c r="BJ93" s="528"/>
      <c r="BK93" s="528"/>
      <c r="BL93" s="528"/>
      <c r="BM93" s="83"/>
      <c r="BN93" s="84"/>
      <c r="BO93" s="84"/>
      <c r="BP93" s="84"/>
      <c r="BQ93" s="84"/>
      <c r="BR93" s="85"/>
      <c r="BS93" s="28"/>
      <c r="BT93" s="28"/>
      <c r="BU93" s="28"/>
      <c r="BV93" s="28"/>
      <c r="BW93" s="28"/>
      <c r="BX93" s="28"/>
      <c r="BY93" s="552"/>
      <c r="BZ93" s="546"/>
      <c r="CA93" s="546"/>
      <c r="CB93" s="546"/>
      <c r="CC93" s="546"/>
      <c r="CD93" s="547"/>
      <c r="CE93" s="554"/>
      <c r="CF93" s="554"/>
      <c r="CG93" s="554"/>
      <c r="CH93" s="554"/>
      <c r="CI93" s="554"/>
      <c r="CJ93" s="554"/>
      <c r="CK93" s="557"/>
      <c r="CL93" s="557"/>
      <c r="CM93" s="557"/>
      <c r="CN93" s="557"/>
      <c r="CO93" s="557"/>
      <c r="CP93" s="558"/>
      <c r="CT93" s="30"/>
      <c r="CU93" s="6"/>
      <c r="CV93" s="6"/>
      <c r="CW93" s="6"/>
      <c r="CX93" s="6"/>
      <c r="CY93" s="6"/>
      <c r="CZ93" s="6"/>
      <c r="DA93" s="30"/>
      <c r="DB93" s="30"/>
      <c r="DC93" s="30"/>
      <c r="DD93" s="30"/>
      <c r="DE93" s="30"/>
      <c r="DF93" s="30"/>
      <c r="DG93" s="30"/>
    </row>
    <row r="94" spans="1:111" s="29" customFormat="1" ht="8.25" customHeight="1">
      <c r="A94" s="40"/>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2"/>
      <c r="AC94" s="525"/>
      <c r="AD94" s="525"/>
      <c r="AE94" s="525"/>
      <c r="AF94" s="525"/>
      <c r="AG94" s="525"/>
      <c r="AH94" s="526"/>
      <c r="AI94" s="545"/>
      <c r="AJ94" s="546"/>
      <c r="AK94" s="546"/>
      <c r="AL94" s="546"/>
      <c r="AM94" s="546"/>
      <c r="AN94" s="547"/>
      <c r="AO94" s="528"/>
      <c r="AP94" s="528"/>
      <c r="AQ94" s="528"/>
      <c r="AR94" s="528"/>
      <c r="AS94" s="528"/>
      <c r="AT94" s="528"/>
      <c r="AU94" s="86"/>
      <c r="AV94" s="87"/>
      <c r="AW94" s="87"/>
      <c r="AX94" s="87"/>
      <c r="AY94" s="87"/>
      <c r="AZ94" s="91"/>
      <c r="BA94" s="545"/>
      <c r="BB94" s="546"/>
      <c r="BC94" s="546"/>
      <c r="BD94" s="546"/>
      <c r="BE94" s="546"/>
      <c r="BF94" s="547"/>
      <c r="BG94" s="528"/>
      <c r="BH94" s="528"/>
      <c r="BI94" s="528"/>
      <c r="BJ94" s="528"/>
      <c r="BK94" s="528"/>
      <c r="BL94" s="528"/>
      <c r="BM94" s="86"/>
      <c r="BN94" s="87"/>
      <c r="BO94" s="87"/>
      <c r="BP94" s="87"/>
      <c r="BQ94" s="87"/>
      <c r="BR94" s="88"/>
      <c r="BS94" s="28"/>
      <c r="BT94" s="28"/>
      <c r="BU94" s="28"/>
      <c r="BV94" s="28"/>
      <c r="BW94" s="28"/>
      <c r="BX94" s="28"/>
      <c r="BY94" s="552"/>
      <c r="BZ94" s="546"/>
      <c r="CA94" s="546"/>
      <c r="CB94" s="546"/>
      <c r="CC94" s="546"/>
      <c r="CD94" s="547"/>
      <c r="CE94" s="554"/>
      <c r="CF94" s="554"/>
      <c r="CG94" s="554"/>
      <c r="CH94" s="554"/>
      <c r="CI94" s="554"/>
      <c r="CJ94" s="554"/>
      <c r="CK94" s="557"/>
      <c r="CL94" s="557"/>
      <c r="CM94" s="557"/>
      <c r="CN94" s="557"/>
      <c r="CO94" s="557"/>
      <c r="CP94" s="558"/>
      <c r="CT94" s="30"/>
      <c r="CU94" s="6"/>
      <c r="CV94" s="6"/>
      <c r="CW94" s="6"/>
      <c r="CX94" s="6"/>
      <c r="CY94" s="6"/>
      <c r="CZ94" s="6"/>
      <c r="DA94" s="30"/>
      <c r="DB94" s="30"/>
      <c r="DC94" s="30"/>
      <c r="DD94" s="30"/>
      <c r="DE94" s="30"/>
      <c r="DF94" s="30"/>
      <c r="DG94" s="30"/>
    </row>
    <row r="95" spans="1:111" s="29" customFormat="1" ht="8.25" customHeight="1">
      <c r="A95" s="511" t="s">
        <v>63</v>
      </c>
      <c r="B95" s="512"/>
      <c r="C95" s="512"/>
      <c r="D95" s="512"/>
      <c r="E95" s="512"/>
      <c r="F95" s="512"/>
      <c r="G95" s="512"/>
      <c r="H95" s="512"/>
      <c r="I95" s="512"/>
      <c r="J95" s="512"/>
      <c r="K95" s="512"/>
      <c r="L95" s="512"/>
      <c r="M95" s="512"/>
      <c r="N95" s="512"/>
      <c r="O95" s="512"/>
      <c r="P95" s="512"/>
      <c r="Q95" s="512"/>
      <c r="R95" s="512"/>
      <c r="S95" s="512"/>
      <c r="T95" s="512"/>
      <c r="U95" s="512"/>
      <c r="V95" s="512"/>
      <c r="W95" s="512"/>
      <c r="X95" s="512"/>
      <c r="Y95" s="512"/>
      <c r="Z95" s="512"/>
      <c r="AA95" s="512"/>
      <c r="AB95" s="513"/>
      <c r="AC95" s="208" t="str">
        <f>IF(AC92="","",AC92-SUMIF(W7:AB57,"&lt;3",AC7:AH57))</f>
        <v/>
      </c>
      <c r="AD95" s="208"/>
      <c r="AE95" s="208"/>
      <c r="AF95" s="208"/>
      <c r="AG95" s="208"/>
      <c r="AH95" s="522"/>
      <c r="AI95" s="545"/>
      <c r="AJ95" s="546"/>
      <c r="AK95" s="546"/>
      <c r="AL95" s="546"/>
      <c r="AM95" s="546"/>
      <c r="AN95" s="547"/>
      <c r="AO95" s="152" t="str">
        <f>IF(AI92="","",IF(AI92=0,0,IF(AI92=1,180,(AI92-2)*100+320)))</f>
        <v/>
      </c>
      <c r="AP95" s="153"/>
      <c r="AQ95" s="153"/>
      <c r="AR95" s="153"/>
      <c r="AS95" s="153"/>
      <c r="AT95" s="226"/>
      <c r="AU95" s="152" t="str">
        <f>IF(AO95="","",IF(AC95&gt;=AO95,"OK","NG"))</f>
        <v/>
      </c>
      <c r="AV95" s="153"/>
      <c r="AW95" s="153"/>
      <c r="AX95" s="153"/>
      <c r="AY95" s="153"/>
      <c r="AZ95" s="176"/>
      <c r="BA95" s="545"/>
      <c r="BB95" s="546"/>
      <c r="BC95" s="546"/>
      <c r="BD95" s="546"/>
      <c r="BE95" s="546"/>
      <c r="BF95" s="547"/>
      <c r="BG95" s="169" t="str">
        <f>IF(BA92="","",IF(BA92=0,0,IF(BA92=1,180,(BA92-2)*100+320)))</f>
        <v/>
      </c>
      <c r="BH95" s="169"/>
      <c r="BI95" s="169"/>
      <c r="BJ95" s="169"/>
      <c r="BK95" s="169"/>
      <c r="BL95" s="169"/>
      <c r="BM95" s="152" t="str">
        <f>IF(BG95="","",IF(AC95&gt;=IF(BA92=1,180,(BA92-2)*100+320),"OK","NG"))</f>
        <v/>
      </c>
      <c r="BN95" s="153"/>
      <c r="BO95" s="153"/>
      <c r="BP95" s="153"/>
      <c r="BQ95" s="153"/>
      <c r="BR95" s="154"/>
      <c r="BS95" s="28"/>
      <c r="BT95" s="28"/>
      <c r="BU95" s="28"/>
      <c r="BV95" s="28"/>
      <c r="BW95" s="28"/>
      <c r="BX95" s="28"/>
      <c r="BY95" s="552"/>
      <c r="BZ95" s="546"/>
      <c r="CA95" s="546"/>
      <c r="CB95" s="546"/>
      <c r="CC95" s="546"/>
      <c r="CD95" s="547"/>
      <c r="CE95" s="169" t="str">
        <f>IF(BY92="","",IF(BY92=0,0,IF(BY92=1,180,(BY92-2)*100+320)))</f>
        <v/>
      </c>
      <c r="CF95" s="169"/>
      <c r="CG95" s="169"/>
      <c r="CH95" s="169"/>
      <c r="CI95" s="169"/>
      <c r="CJ95" s="169"/>
      <c r="CK95" s="152" t="str">
        <f>IF(CE95="","",IF(AC95&gt;=IF(BY92=1,180,(BY92-2)*100+320),"OK","NG"))</f>
        <v/>
      </c>
      <c r="CL95" s="153"/>
      <c r="CM95" s="153"/>
      <c r="CN95" s="153"/>
      <c r="CO95" s="153"/>
      <c r="CP95" s="176"/>
      <c r="CT95" s="30"/>
      <c r="CU95" s="6"/>
      <c r="CV95" s="6"/>
      <c r="CW95" s="6"/>
      <c r="CX95" s="6"/>
      <c r="CY95" s="6"/>
      <c r="CZ95" s="6"/>
      <c r="DA95" s="30"/>
      <c r="DB95" s="30"/>
      <c r="DC95" s="30"/>
      <c r="DD95" s="30"/>
      <c r="DE95" s="30"/>
      <c r="DF95" s="30"/>
      <c r="DG95" s="30"/>
    </row>
    <row r="96" spans="1:111" s="29" customFormat="1" ht="8.25" customHeight="1">
      <c r="A96" s="514"/>
      <c r="B96" s="453"/>
      <c r="C96" s="453"/>
      <c r="D96" s="453"/>
      <c r="E96" s="453"/>
      <c r="F96" s="453"/>
      <c r="G96" s="453"/>
      <c r="H96" s="453"/>
      <c r="I96" s="453"/>
      <c r="J96" s="453"/>
      <c r="K96" s="453"/>
      <c r="L96" s="453"/>
      <c r="M96" s="453"/>
      <c r="N96" s="453"/>
      <c r="O96" s="453"/>
      <c r="P96" s="453"/>
      <c r="Q96" s="453"/>
      <c r="R96" s="453"/>
      <c r="S96" s="453"/>
      <c r="T96" s="453"/>
      <c r="U96" s="453"/>
      <c r="V96" s="453"/>
      <c r="W96" s="453"/>
      <c r="X96" s="453"/>
      <c r="Y96" s="453"/>
      <c r="Z96" s="453"/>
      <c r="AA96" s="453"/>
      <c r="AB96" s="454"/>
      <c r="AC96" s="264"/>
      <c r="AD96" s="264"/>
      <c r="AE96" s="264"/>
      <c r="AF96" s="264"/>
      <c r="AG96" s="264"/>
      <c r="AH96" s="265"/>
      <c r="AI96" s="545"/>
      <c r="AJ96" s="546"/>
      <c r="AK96" s="546"/>
      <c r="AL96" s="546"/>
      <c r="AM96" s="546"/>
      <c r="AN96" s="547"/>
      <c r="AO96" s="155"/>
      <c r="AP96" s="156"/>
      <c r="AQ96" s="156"/>
      <c r="AR96" s="156"/>
      <c r="AS96" s="156"/>
      <c r="AT96" s="227"/>
      <c r="AU96" s="155"/>
      <c r="AV96" s="156"/>
      <c r="AW96" s="156"/>
      <c r="AX96" s="156"/>
      <c r="AY96" s="156"/>
      <c r="AZ96" s="177"/>
      <c r="BA96" s="545"/>
      <c r="BB96" s="546"/>
      <c r="BC96" s="546"/>
      <c r="BD96" s="546"/>
      <c r="BE96" s="546"/>
      <c r="BF96" s="547"/>
      <c r="BG96" s="169"/>
      <c r="BH96" s="169"/>
      <c r="BI96" s="169"/>
      <c r="BJ96" s="169"/>
      <c r="BK96" s="169"/>
      <c r="BL96" s="169"/>
      <c r="BM96" s="155"/>
      <c r="BN96" s="156"/>
      <c r="BO96" s="156"/>
      <c r="BP96" s="156"/>
      <c r="BQ96" s="156"/>
      <c r="BR96" s="157"/>
      <c r="BS96" s="28"/>
      <c r="BT96" s="28"/>
      <c r="BU96" s="28"/>
      <c r="BV96" s="28"/>
      <c r="BW96" s="28"/>
      <c r="BX96" s="28"/>
      <c r="BY96" s="552"/>
      <c r="BZ96" s="546"/>
      <c r="CA96" s="546"/>
      <c r="CB96" s="546"/>
      <c r="CC96" s="546"/>
      <c r="CD96" s="547"/>
      <c r="CE96" s="169"/>
      <c r="CF96" s="169"/>
      <c r="CG96" s="169"/>
      <c r="CH96" s="169"/>
      <c r="CI96" s="169"/>
      <c r="CJ96" s="169"/>
      <c r="CK96" s="155"/>
      <c r="CL96" s="156"/>
      <c r="CM96" s="156"/>
      <c r="CN96" s="156"/>
      <c r="CO96" s="156"/>
      <c r="CP96" s="177"/>
      <c r="CT96" s="30"/>
      <c r="CU96" s="6"/>
      <c r="CV96" s="6"/>
      <c r="CW96" s="6"/>
      <c r="CX96" s="6"/>
      <c r="CY96" s="6"/>
      <c r="CZ96" s="6"/>
      <c r="DA96" s="30"/>
      <c r="DB96" s="30"/>
      <c r="DC96" s="30"/>
      <c r="DD96" s="30"/>
      <c r="DE96" s="30"/>
      <c r="DF96" s="30"/>
      <c r="DG96" s="30"/>
    </row>
    <row r="97" spans="1:111" s="29" customFormat="1" ht="8.25" customHeight="1">
      <c r="A97" s="514"/>
      <c r="B97" s="453"/>
      <c r="C97" s="453"/>
      <c r="D97" s="453"/>
      <c r="E97" s="453"/>
      <c r="F97" s="453"/>
      <c r="G97" s="453"/>
      <c r="H97" s="453"/>
      <c r="I97" s="453"/>
      <c r="J97" s="453"/>
      <c r="K97" s="453"/>
      <c r="L97" s="453"/>
      <c r="M97" s="453"/>
      <c r="N97" s="453"/>
      <c r="O97" s="453"/>
      <c r="P97" s="453"/>
      <c r="Q97" s="453"/>
      <c r="R97" s="453"/>
      <c r="S97" s="453"/>
      <c r="T97" s="453"/>
      <c r="U97" s="453"/>
      <c r="V97" s="453"/>
      <c r="W97" s="453"/>
      <c r="X97" s="453"/>
      <c r="Y97" s="453"/>
      <c r="Z97" s="453"/>
      <c r="AA97" s="453"/>
      <c r="AB97" s="454"/>
      <c r="AC97" s="264"/>
      <c r="AD97" s="264"/>
      <c r="AE97" s="264"/>
      <c r="AF97" s="264"/>
      <c r="AG97" s="264"/>
      <c r="AH97" s="265"/>
      <c r="AI97" s="545"/>
      <c r="AJ97" s="546"/>
      <c r="AK97" s="546"/>
      <c r="AL97" s="546"/>
      <c r="AM97" s="546"/>
      <c r="AN97" s="547"/>
      <c r="AO97" s="158"/>
      <c r="AP97" s="159"/>
      <c r="AQ97" s="159"/>
      <c r="AR97" s="159"/>
      <c r="AS97" s="159"/>
      <c r="AT97" s="228"/>
      <c r="AU97" s="158"/>
      <c r="AV97" s="159"/>
      <c r="AW97" s="159"/>
      <c r="AX97" s="159"/>
      <c r="AY97" s="159"/>
      <c r="AZ97" s="178"/>
      <c r="BA97" s="545"/>
      <c r="BB97" s="546"/>
      <c r="BC97" s="546"/>
      <c r="BD97" s="546"/>
      <c r="BE97" s="546"/>
      <c r="BF97" s="547"/>
      <c r="BG97" s="169"/>
      <c r="BH97" s="169"/>
      <c r="BI97" s="169"/>
      <c r="BJ97" s="169"/>
      <c r="BK97" s="169"/>
      <c r="BL97" s="169"/>
      <c r="BM97" s="158"/>
      <c r="BN97" s="159"/>
      <c r="BO97" s="159"/>
      <c r="BP97" s="159"/>
      <c r="BQ97" s="159"/>
      <c r="BR97" s="160"/>
      <c r="BS97" s="28"/>
      <c r="BT97" s="28"/>
      <c r="BU97" s="28"/>
      <c r="BV97" s="28"/>
      <c r="BW97" s="28"/>
      <c r="BX97" s="28"/>
      <c r="BY97" s="552"/>
      <c r="BZ97" s="546"/>
      <c r="CA97" s="546"/>
      <c r="CB97" s="546"/>
      <c r="CC97" s="546"/>
      <c r="CD97" s="547"/>
      <c r="CE97" s="169"/>
      <c r="CF97" s="169"/>
      <c r="CG97" s="169"/>
      <c r="CH97" s="169"/>
      <c r="CI97" s="169"/>
      <c r="CJ97" s="169"/>
      <c r="CK97" s="158"/>
      <c r="CL97" s="159"/>
      <c r="CM97" s="159"/>
      <c r="CN97" s="159"/>
      <c r="CO97" s="159"/>
      <c r="CP97" s="178"/>
      <c r="CT97" s="30"/>
      <c r="CU97" s="6"/>
      <c r="CV97" s="6"/>
      <c r="CW97" s="6"/>
      <c r="CX97" s="6"/>
      <c r="CY97" s="6"/>
      <c r="CZ97" s="6"/>
      <c r="DA97" s="30"/>
      <c r="DB97" s="30"/>
      <c r="DC97" s="30"/>
      <c r="DD97" s="30"/>
      <c r="DE97" s="30"/>
      <c r="DF97" s="30"/>
      <c r="DG97" s="30"/>
    </row>
    <row r="98" spans="1:111" s="29" customFormat="1" ht="8.25" customHeight="1">
      <c r="A98" s="515" t="s">
        <v>64</v>
      </c>
      <c r="B98" s="252"/>
      <c r="C98" s="252"/>
      <c r="D98" s="252"/>
      <c r="E98" s="252"/>
      <c r="F98" s="252"/>
      <c r="G98" s="252"/>
      <c r="H98" s="252"/>
      <c r="I98" s="252"/>
      <c r="J98" s="252"/>
      <c r="K98" s="252"/>
      <c r="L98" s="252"/>
      <c r="M98" s="252"/>
      <c r="N98" s="252"/>
      <c r="O98" s="252"/>
      <c r="P98" s="252"/>
      <c r="Q98" s="252"/>
      <c r="R98" s="252"/>
      <c r="S98" s="252"/>
      <c r="T98" s="252"/>
      <c r="U98" s="252"/>
      <c r="V98" s="252"/>
      <c r="W98" s="252"/>
      <c r="X98" s="252"/>
      <c r="Y98" s="252"/>
      <c r="Z98" s="252"/>
      <c r="AA98" s="252"/>
      <c r="AB98" s="253"/>
      <c r="AC98" s="264">
        <f>SUM(AC72:AH83)</f>
        <v>0</v>
      </c>
      <c r="AD98" s="264"/>
      <c r="AE98" s="264"/>
      <c r="AF98" s="264"/>
      <c r="AG98" s="264"/>
      <c r="AH98" s="265"/>
      <c r="AI98" s="545"/>
      <c r="AJ98" s="546"/>
      <c r="AK98" s="546"/>
      <c r="AL98" s="546"/>
      <c r="AM98" s="546"/>
      <c r="AN98" s="547"/>
      <c r="AO98" s="533" t="str">
        <f>IF(AI92="","",MAX(IF(AI92=0,0,IF(AI92=1,330,IF(AI92=2,360,(AI92-3)*80+400))),SUMIFS(AI10:AN48,W10:AB48,"&gt;2")*3.3)+SUMIF(W10:AB48,2,AI10:AN48)*3.3)</f>
        <v/>
      </c>
      <c r="AP98" s="534"/>
      <c r="AQ98" s="534"/>
      <c r="AR98" s="534"/>
      <c r="AS98" s="534"/>
      <c r="AT98" s="535"/>
      <c r="AU98" s="152" t="str">
        <f>IF(AO98="","",IF(SUM(AC98:AH100)&gt;=AO98,"OK","NG"))</f>
        <v/>
      </c>
      <c r="AV98" s="153"/>
      <c r="AW98" s="153"/>
      <c r="AX98" s="153"/>
      <c r="AY98" s="153"/>
      <c r="AZ98" s="176"/>
      <c r="BA98" s="545"/>
      <c r="BB98" s="546"/>
      <c r="BC98" s="546"/>
      <c r="BD98" s="546"/>
      <c r="BE98" s="546"/>
      <c r="BF98" s="547"/>
      <c r="BG98" s="533" t="str">
        <f>IF(BA92="","",MAX(IF(BA92=0,0,IF(BA92=1,330,IF(BA92=2,360,(BA92-3)*80+400))),SUMIFS(BA10:BF48,W10:AB48,"&gt;2")*3.3)+SUMIF(W10:AB48,2,BA10:BF48)*3.3)</f>
        <v/>
      </c>
      <c r="BH98" s="534"/>
      <c r="BI98" s="534"/>
      <c r="BJ98" s="534"/>
      <c r="BK98" s="534"/>
      <c r="BL98" s="535"/>
      <c r="BM98" s="152" t="str">
        <f>IF(BG98="","",IF(SUM(AC98:AH100)&gt;=BG98,"OK","NG"))</f>
        <v/>
      </c>
      <c r="BN98" s="153"/>
      <c r="BO98" s="153"/>
      <c r="BP98" s="153"/>
      <c r="BQ98" s="153"/>
      <c r="BR98" s="154"/>
      <c r="BS98" s="28"/>
      <c r="BT98" s="28"/>
      <c r="BU98" s="28"/>
      <c r="BV98" s="28"/>
      <c r="BW98" s="28"/>
      <c r="BX98" s="28"/>
      <c r="BY98" s="552"/>
      <c r="BZ98" s="546"/>
      <c r="CA98" s="546"/>
      <c r="CB98" s="546"/>
      <c r="CC98" s="546"/>
      <c r="CD98" s="547"/>
      <c r="CE98" s="533" t="str">
        <f>IF(BY92="","",MAX(IF(BY92=0,0,IF(BY92=1,330,IF(BY92=2,360,(BY92-3)*80+400))),SUMIFS(BY10:CD48,W10:AB48,"&gt;2")*3.3)+SUMIF(W10:AB48,2,BY10:CD48)*3.3)</f>
        <v/>
      </c>
      <c r="CF98" s="534"/>
      <c r="CG98" s="534"/>
      <c r="CH98" s="534"/>
      <c r="CI98" s="534"/>
      <c r="CJ98" s="535"/>
      <c r="CK98" s="152" t="str">
        <f>IF(CE98="","",IF(SUM(AC98:AH100)&gt;=CE98,"OK","NG"))</f>
        <v/>
      </c>
      <c r="CL98" s="153"/>
      <c r="CM98" s="153"/>
      <c r="CN98" s="153"/>
      <c r="CO98" s="153"/>
      <c r="CP98" s="176"/>
      <c r="CT98" s="30"/>
      <c r="CU98" s="7"/>
      <c r="CV98" s="7"/>
      <c r="CW98" s="7"/>
      <c r="CX98" s="7"/>
      <c r="CY98" s="7"/>
      <c r="CZ98" s="7"/>
      <c r="DA98" s="30"/>
      <c r="DB98" s="30"/>
      <c r="DC98" s="30"/>
      <c r="DD98" s="30"/>
      <c r="DE98" s="30"/>
      <c r="DF98" s="30"/>
      <c r="DG98" s="30"/>
    </row>
    <row r="99" spans="1:111" s="29" customFormat="1" ht="8.25" customHeight="1">
      <c r="A99" s="40"/>
      <c r="B99" s="41"/>
      <c r="C99" s="41"/>
      <c r="D99" s="41"/>
      <c r="E99" s="41"/>
      <c r="F99" s="41"/>
      <c r="G99" s="41"/>
      <c r="H99" s="41"/>
      <c r="I99" s="41"/>
      <c r="J99" s="41"/>
      <c r="K99" s="41"/>
      <c r="L99" s="41"/>
      <c r="M99" s="41"/>
      <c r="N99" s="41"/>
      <c r="O99" s="41"/>
      <c r="P99" s="41"/>
      <c r="Q99" s="41"/>
      <c r="R99" s="41"/>
      <c r="S99" s="41"/>
      <c r="T99" s="41"/>
      <c r="U99" s="41"/>
      <c r="V99" s="41"/>
      <c r="W99" s="41"/>
      <c r="X99" s="41"/>
      <c r="Y99" s="41"/>
      <c r="Z99" s="41"/>
      <c r="AA99" s="41"/>
      <c r="AB99" s="42"/>
      <c r="AC99" s="264"/>
      <c r="AD99" s="264"/>
      <c r="AE99" s="264"/>
      <c r="AF99" s="264"/>
      <c r="AG99" s="264"/>
      <c r="AH99" s="265"/>
      <c r="AI99" s="545"/>
      <c r="AJ99" s="546"/>
      <c r="AK99" s="546"/>
      <c r="AL99" s="546"/>
      <c r="AM99" s="546"/>
      <c r="AN99" s="547"/>
      <c r="AO99" s="536"/>
      <c r="AP99" s="537"/>
      <c r="AQ99" s="537"/>
      <c r="AR99" s="537"/>
      <c r="AS99" s="537"/>
      <c r="AT99" s="538"/>
      <c r="AU99" s="155"/>
      <c r="AV99" s="156"/>
      <c r="AW99" s="156"/>
      <c r="AX99" s="156"/>
      <c r="AY99" s="156"/>
      <c r="AZ99" s="177"/>
      <c r="BA99" s="545"/>
      <c r="BB99" s="546"/>
      <c r="BC99" s="546"/>
      <c r="BD99" s="546"/>
      <c r="BE99" s="546"/>
      <c r="BF99" s="547"/>
      <c r="BG99" s="536"/>
      <c r="BH99" s="537"/>
      <c r="BI99" s="537"/>
      <c r="BJ99" s="537"/>
      <c r="BK99" s="537"/>
      <c r="BL99" s="538"/>
      <c r="BM99" s="155"/>
      <c r="BN99" s="156"/>
      <c r="BO99" s="156"/>
      <c r="BP99" s="156"/>
      <c r="BQ99" s="156"/>
      <c r="BR99" s="157"/>
      <c r="BS99" s="28"/>
      <c r="BT99" s="28"/>
      <c r="BU99" s="28"/>
      <c r="BV99" s="28"/>
      <c r="BW99" s="28"/>
      <c r="BX99" s="28"/>
      <c r="BY99" s="552"/>
      <c r="BZ99" s="546"/>
      <c r="CA99" s="546"/>
      <c r="CB99" s="546"/>
      <c r="CC99" s="546"/>
      <c r="CD99" s="547"/>
      <c r="CE99" s="536"/>
      <c r="CF99" s="537"/>
      <c r="CG99" s="537"/>
      <c r="CH99" s="537"/>
      <c r="CI99" s="537"/>
      <c r="CJ99" s="538"/>
      <c r="CK99" s="155"/>
      <c r="CL99" s="156"/>
      <c r="CM99" s="156"/>
      <c r="CN99" s="156"/>
      <c r="CO99" s="156"/>
      <c r="CP99" s="177"/>
      <c r="CT99" s="30"/>
      <c r="CU99" s="7"/>
      <c r="CV99" s="7"/>
      <c r="CW99" s="7"/>
      <c r="CX99" s="7"/>
      <c r="CY99" s="7"/>
      <c r="CZ99" s="7"/>
      <c r="DA99" s="30"/>
      <c r="DB99" s="30"/>
      <c r="DC99" s="30"/>
      <c r="DD99" s="30"/>
      <c r="DE99" s="30"/>
      <c r="DF99" s="30"/>
      <c r="DG99" s="30"/>
    </row>
    <row r="100" spans="1:111" s="29" customFormat="1" ht="8.25" customHeight="1">
      <c r="A100" s="190"/>
      <c r="B100" s="191"/>
      <c r="C100" s="191"/>
      <c r="D100" s="191"/>
      <c r="E100" s="191"/>
      <c r="F100" s="191"/>
      <c r="G100" s="191"/>
      <c r="H100" s="191"/>
      <c r="I100" s="191"/>
      <c r="J100" s="191"/>
      <c r="K100" s="191"/>
      <c r="L100" s="191"/>
      <c r="M100" s="191"/>
      <c r="N100" s="191"/>
      <c r="O100" s="191"/>
      <c r="P100" s="191"/>
      <c r="Q100" s="191"/>
      <c r="R100" s="191"/>
      <c r="S100" s="191"/>
      <c r="T100" s="191"/>
      <c r="U100" s="191"/>
      <c r="V100" s="191"/>
      <c r="W100" s="191"/>
      <c r="X100" s="191"/>
      <c r="Y100" s="191"/>
      <c r="Z100" s="191"/>
      <c r="AA100" s="191"/>
      <c r="AB100" s="192"/>
      <c r="AC100" s="264"/>
      <c r="AD100" s="264"/>
      <c r="AE100" s="264"/>
      <c r="AF100" s="264"/>
      <c r="AG100" s="264"/>
      <c r="AH100" s="265"/>
      <c r="AI100" s="548"/>
      <c r="AJ100" s="549"/>
      <c r="AK100" s="549"/>
      <c r="AL100" s="549"/>
      <c r="AM100" s="549"/>
      <c r="AN100" s="550"/>
      <c r="AO100" s="539"/>
      <c r="AP100" s="540"/>
      <c r="AQ100" s="540"/>
      <c r="AR100" s="540"/>
      <c r="AS100" s="540"/>
      <c r="AT100" s="541"/>
      <c r="AU100" s="158"/>
      <c r="AV100" s="159"/>
      <c r="AW100" s="159"/>
      <c r="AX100" s="159"/>
      <c r="AY100" s="159"/>
      <c r="AZ100" s="178"/>
      <c r="BA100" s="548"/>
      <c r="BB100" s="549"/>
      <c r="BC100" s="549"/>
      <c r="BD100" s="549"/>
      <c r="BE100" s="549"/>
      <c r="BF100" s="550"/>
      <c r="BG100" s="539"/>
      <c r="BH100" s="540"/>
      <c r="BI100" s="540"/>
      <c r="BJ100" s="540"/>
      <c r="BK100" s="540"/>
      <c r="BL100" s="541"/>
      <c r="BM100" s="158"/>
      <c r="BN100" s="159"/>
      <c r="BO100" s="159"/>
      <c r="BP100" s="159"/>
      <c r="BQ100" s="159"/>
      <c r="BR100" s="160"/>
      <c r="BS100" s="32"/>
      <c r="BT100" s="32"/>
      <c r="BU100" s="32"/>
      <c r="BV100" s="32"/>
      <c r="BW100" s="32"/>
      <c r="BX100" s="32"/>
      <c r="BY100" s="553"/>
      <c r="BZ100" s="549"/>
      <c r="CA100" s="549"/>
      <c r="CB100" s="549"/>
      <c r="CC100" s="549"/>
      <c r="CD100" s="550"/>
      <c r="CE100" s="539"/>
      <c r="CF100" s="540"/>
      <c r="CG100" s="540"/>
      <c r="CH100" s="540"/>
      <c r="CI100" s="540"/>
      <c r="CJ100" s="541"/>
      <c r="CK100" s="158"/>
      <c r="CL100" s="159"/>
      <c r="CM100" s="159"/>
      <c r="CN100" s="159"/>
      <c r="CO100" s="159"/>
      <c r="CP100" s="178"/>
      <c r="CT100" s="30"/>
      <c r="CU100" s="7"/>
      <c r="CV100" s="7"/>
      <c r="CW100" s="7"/>
      <c r="CX100" s="7"/>
      <c r="CY100" s="7"/>
      <c r="CZ100" s="7"/>
      <c r="DA100" s="30"/>
      <c r="DB100" s="30"/>
      <c r="DC100" s="30"/>
      <c r="DD100" s="30"/>
      <c r="DE100" s="30"/>
      <c r="DF100" s="30"/>
      <c r="DG100" s="30"/>
    </row>
    <row r="101" spans="1:111" s="29" customFormat="1" ht="8.25" customHeight="1">
      <c r="A101" s="40" t="s">
        <v>61</v>
      </c>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2"/>
      <c r="AC101" s="48"/>
      <c r="AD101" s="48"/>
      <c r="AE101" s="48"/>
      <c r="AF101" s="48"/>
      <c r="AG101" s="48"/>
      <c r="AH101" s="49"/>
      <c r="AI101" s="52"/>
      <c r="AJ101" s="53"/>
      <c r="AK101" s="53"/>
      <c r="AL101" s="53"/>
      <c r="AM101" s="53"/>
      <c r="AN101" s="54"/>
      <c r="AO101" s="61"/>
      <c r="AP101" s="61"/>
      <c r="AQ101" s="61"/>
      <c r="AR101" s="61"/>
      <c r="AS101" s="61"/>
      <c r="AT101" s="62"/>
      <c r="AU101" s="67"/>
      <c r="AV101" s="68"/>
      <c r="AW101" s="68"/>
      <c r="AX101" s="68"/>
      <c r="AY101" s="68"/>
      <c r="AZ101" s="69"/>
      <c r="BA101" s="52"/>
      <c r="BB101" s="53"/>
      <c r="BC101" s="53"/>
      <c r="BD101" s="53"/>
      <c r="BE101" s="53"/>
      <c r="BF101" s="54"/>
      <c r="BG101" s="76"/>
      <c r="BH101" s="61"/>
      <c r="BI101" s="61"/>
      <c r="BJ101" s="61"/>
      <c r="BK101" s="61"/>
      <c r="BL101" s="62"/>
      <c r="BM101" s="80"/>
      <c r="BN101" s="81"/>
      <c r="BO101" s="81"/>
      <c r="BP101" s="81"/>
      <c r="BQ101" s="81"/>
      <c r="BR101" s="82"/>
      <c r="BS101" s="28"/>
      <c r="BT101" s="28"/>
      <c r="BU101" s="28"/>
      <c r="BV101" s="28"/>
      <c r="BW101" s="28"/>
      <c r="BX101" s="28"/>
      <c r="BY101" s="53"/>
      <c r="BZ101" s="53"/>
      <c r="CA101" s="53"/>
      <c r="CB101" s="53"/>
      <c r="CC101" s="53"/>
      <c r="CD101" s="54"/>
      <c r="CE101" s="76"/>
      <c r="CF101" s="61"/>
      <c r="CG101" s="61"/>
      <c r="CH101" s="61"/>
      <c r="CI101" s="61"/>
      <c r="CJ101" s="62"/>
      <c r="CK101" s="80"/>
      <c r="CL101" s="81"/>
      <c r="CM101" s="81"/>
      <c r="CN101" s="81"/>
      <c r="CO101" s="81"/>
      <c r="CP101" s="89"/>
      <c r="CT101" s="30"/>
      <c r="CU101" s="7"/>
      <c r="CV101" s="7"/>
      <c r="CW101" s="7"/>
      <c r="CX101" s="7"/>
      <c r="CY101" s="7"/>
      <c r="CZ101" s="7"/>
      <c r="DA101" s="30"/>
      <c r="DB101" s="30"/>
      <c r="DC101" s="30"/>
      <c r="DD101" s="30"/>
      <c r="DE101" s="30"/>
      <c r="DF101" s="30"/>
      <c r="DG101" s="30"/>
    </row>
    <row r="102" spans="1:111" s="29" customFormat="1" ht="8.25" customHeight="1">
      <c r="A102" s="40"/>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2"/>
      <c r="AC102" s="48"/>
      <c r="AD102" s="48"/>
      <c r="AE102" s="48"/>
      <c r="AF102" s="48"/>
      <c r="AG102" s="48"/>
      <c r="AH102" s="49"/>
      <c r="AI102" s="55"/>
      <c r="AJ102" s="56"/>
      <c r="AK102" s="56"/>
      <c r="AL102" s="56"/>
      <c r="AM102" s="56"/>
      <c r="AN102" s="57"/>
      <c r="AO102" s="63"/>
      <c r="AP102" s="63"/>
      <c r="AQ102" s="63"/>
      <c r="AR102" s="63"/>
      <c r="AS102" s="63"/>
      <c r="AT102" s="64"/>
      <c r="AU102" s="67"/>
      <c r="AV102" s="68"/>
      <c r="AW102" s="68"/>
      <c r="AX102" s="68"/>
      <c r="AY102" s="68"/>
      <c r="AZ102" s="69"/>
      <c r="BA102" s="55"/>
      <c r="BB102" s="56"/>
      <c r="BC102" s="56"/>
      <c r="BD102" s="56"/>
      <c r="BE102" s="56"/>
      <c r="BF102" s="57"/>
      <c r="BG102" s="70"/>
      <c r="BH102" s="63"/>
      <c r="BI102" s="63"/>
      <c r="BJ102" s="63"/>
      <c r="BK102" s="63"/>
      <c r="BL102" s="64"/>
      <c r="BM102" s="83"/>
      <c r="BN102" s="84"/>
      <c r="BO102" s="84"/>
      <c r="BP102" s="84"/>
      <c r="BQ102" s="84"/>
      <c r="BR102" s="85"/>
      <c r="BS102" s="28"/>
      <c r="BT102" s="28"/>
      <c r="BU102" s="28"/>
      <c r="BV102" s="28"/>
      <c r="BW102" s="28"/>
      <c r="BX102" s="28"/>
      <c r="BY102" s="56"/>
      <c r="BZ102" s="56"/>
      <c r="CA102" s="56"/>
      <c r="CB102" s="56"/>
      <c r="CC102" s="56"/>
      <c r="CD102" s="57"/>
      <c r="CE102" s="70"/>
      <c r="CF102" s="63"/>
      <c r="CG102" s="63"/>
      <c r="CH102" s="63"/>
      <c r="CI102" s="63"/>
      <c r="CJ102" s="64"/>
      <c r="CK102" s="83"/>
      <c r="CL102" s="84"/>
      <c r="CM102" s="84"/>
      <c r="CN102" s="84"/>
      <c r="CO102" s="84"/>
      <c r="CP102" s="90"/>
      <c r="CT102" s="30"/>
      <c r="CU102" s="7"/>
      <c r="CV102" s="7"/>
      <c r="CW102" s="7"/>
      <c r="CX102" s="7"/>
      <c r="CY102" s="7"/>
      <c r="CZ102" s="7"/>
      <c r="DA102" s="30"/>
      <c r="DB102" s="30"/>
      <c r="DC102" s="30"/>
      <c r="DD102" s="30"/>
      <c r="DE102" s="30"/>
      <c r="DF102" s="30"/>
      <c r="DG102" s="30"/>
    </row>
    <row r="103" spans="1:111" s="29" customFormat="1" ht="8.25" customHeight="1">
      <c r="A103" s="190"/>
      <c r="B103" s="191"/>
      <c r="C103" s="191"/>
      <c r="D103" s="191"/>
      <c r="E103" s="191"/>
      <c r="F103" s="191"/>
      <c r="G103" s="191"/>
      <c r="H103" s="191"/>
      <c r="I103" s="191"/>
      <c r="J103" s="191"/>
      <c r="K103" s="191"/>
      <c r="L103" s="191"/>
      <c r="M103" s="191"/>
      <c r="N103" s="191"/>
      <c r="O103" s="191"/>
      <c r="P103" s="191"/>
      <c r="Q103" s="191"/>
      <c r="R103" s="191"/>
      <c r="S103" s="191"/>
      <c r="T103" s="191"/>
      <c r="U103" s="191"/>
      <c r="V103" s="191"/>
      <c r="W103" s="191"/>
      <c r="X103" s="191"/>
      <c r="Y103" s="191"/>
      <c r="Z103" s="191"/>
      <c r="AA103" s="191"/>
      <c r="AB103" s="192"/>
      <c r="AC103" s="48"/>
      <c r="AD103" s="48"/>
      <c r="AE103" s="48"/>
      <c r="AF103" s="48"/>
      <c r="AG103" s="48"/>
      <c r="AH103" s="49"/>
      <c r="AI103" s="92"/>
      <c r="AJ103" s="93"/>
      <c r="AK103" s="93"/>
      <c r="AL103" s="93"/>
      <c r="AM103" s="93"/>
      <c r="AN103" s="94"/>
      <c r="AO103" s="78"/>
      <c r="AP103" s="78"/>
      <c r="AQ103" s="78"/>
      <c r="AR103" s="78"/>
      <c r="AS103" s="78"/>
      <c r="AT103" s="79"/>
      <c r="AU103" s="73"/>
      <c r="AV103" s="74"/>
      <c r="AW103" s="74"/>
      <c r="AX103" s="74"/>
      <c r="AY103" s="74"/>
      <c r="AZ103" s="75"/>
      <c r="BA103" s="92"/>
      <c r="BB103" s="93"/>
      <c r="BC103" s="93"/>
      <c r="BD103" s="93"/>
      <c r="BE103" s="93"/>
      <c r="BF103" s="94"/>
      <c r="BG103" s="77"/>
      <c r="BH103" s="78"/>
      <c r="BI103" s="78"/>
      <c r="BJ103" s="78"/>
      <c r="BK103" s="78"/>
      <c r="BL103" s="79"/>
      <c r="BM103" s="86"/>
      <c r="BN103" s="87"/>
      <c r="BO103" s="87"/>
      <c r="BP103" s="87"/>
      <c r="BQ103" s="87"/>
      <c r="BR103" s="88"/>
      <c r="BS103" s="32"/>
      <c r="BT103" s="32"/>
      <c r="BU103" s="32"/>
      <c r="BV103" s="32"/>
      <c r="BW103" s="32"/>
      <c r="BX103" s="32"/>
      <c r="BY103" s="93"/>
      <c r="BZ103" s="93"/>
      <c r="CA103" s="93"/>
      <c r="CB103" s="93"/>
      <c r="CC103" s="93"/>
      <c r="CD103" s="94"/>
      <c r="CE103" s="77"/>
      <c r="CF103" s="78"/>
      <c r="CG103" s="78"/>
      <c r="CH103" s="78"/>
      <c r="CI103" s="78"/>
      <c r="CJ103" s="79"/>
      <c r="CK103" s="86"/>
      <c r="CL103" s="87"/>
      <c r="CM103" s="87"/>
      <c r="CN103" s="87"/>
      <c r="CO103" s="87"/>
      <c r="CP103" s="91"/>
      <c r="CT103" s="30"/>
      <c r="CU103" s="7"/>
      <c r="CV103" s="7"/>
      <c r="CW103" s="7"/>
      <c r="CX103" s="7"/>
      <c r="CY103" s="7"/>
      <c r="CZ103" s="7"/>
      <c r="DA103" s="30"/>
      <c r="DB103" s="30"/>
      <c r="DC103" s="30"/>
      <c r="DD103" s="30"/>
      <c r="DE103" s="30"/>
      <c r="DF103" s="30"/>
      <c r="DG103" s="30"/>
    </row>
    <row r="104" spans="1:111" s="29" customFormat="1" ht="8.25" customHeight="1">
      <c r="A104" s="40" t="s">
        <v>62</v>
      </c>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2"/>
      <c r="AC104" s="46"/>
      <c r="AD104" s="46"/>
      <c r="AE104" s="46"/>
      <c r="AF104" s="46"/>
      <c r="AG104" s="46"/>
      <c r="AH104" s="47"/>
      <c r="AI104" s="52"/>
      <c r="AJ104" s="53"/>
      <c r="AK104" s="53"/>
      <c r="AL104" s="53"/>
      <c r="AM104" s="53"/>
      <c r="AN104" s="54"/>
      <c r="AO104" s="61"/>
      <c r="AP104" s="61"/>
      <c r="AQ104" s="61"/>
      <c r="AR104" s="61"/>
      <c r="AS104" s="61"/>
      <c r="AT104" s="62"/>
      <c r="AU104" s="67"/>
      <c r="AV104" s="68"/>
      <c r="AW104" s="68"/>
      <c r="AX104" s="68"/>
      <c r="AY104" s="68"/>
      <c r="AZ104" s="69"/>
      <c r="BA104" s="55"/>
      <c r="BB104" s="56"/>
      <c r="BC104" s="56"/>
      <c r="BD104" s="56"/>
      <c r="BE104" s="56"/>
      <c r="BF104" s="57"/>
      <c r="BG104" s="70"/>
      <c r="BH104" s="63"/>
      <c r="BI104" s="63"/>
      <c r="BJ104" s="63"/>
      <c r="BK104" s="63"/>
      <c r="BL104" s="64"/>
      <c r="BM104" s="67"/>
      <c r="BN104" s="68"/>
      <c r="BO104" s="68"/>
      <c r="BP104" s="68"/>
      <c r="BQ104" s="68"/>
      <c r="BR104" s="72"/>
      <c r="BS104" s="28"/>
      <c r="BT104" s="28"/>
      <c r="BU104" s="28"/>
      <c r="BV104" s="28"/>
      <c r="BW104" s="28"/>
      <c r="BX104" s="28"/>
      <c r="BY104" s="56"/>
      <c r="BZ104" s="56"/>
      <c r="CA104" s="56"/>
      <c r="CB104" s="56"/>
      <c r="CC104" s="56"/>
      <c r="CD104" s="57"/>
      <c r="CE104" s="70"/>
      <c r="CF104" s="63"/>
      <c r="CG104" s="63"/>
      <c r="CH104" s="63"/>
      <c r="CI104" s="63"/>
      <c r="CJ104" s="64"/>
      <c r="CK104" s="67"/>
      <c r="CL104" s="68"/>
      <c r="CM104" s="68"/>
      <c r="CN104" s="68"/>
      <c r="CO104" s="68"/>
      <c r="CP104" s="69"/>
      <c r="CT104" s="30"/>
      <c r="CU104" s="7"/>
      <c r="CV104" s="7"/>
      <c r="CW104" s="7"/>
      <c r="CX104" s="7"/>
      <c r="CY104" s="7"/>
      <c r="CZ104" s="7"/>
      <c r="DA104" s="30"/>
      <c r="DB104" s="30"/>
      <c r="DC104" s="30"/>
      <c r="DD104" s="30"/>
      <c r="DE104" s="30"/>
      <c r="DF104" s="30"/>
      <c r="DG104" s="30"/>
    </row>
    <row r="105" spans="1:111" s="29" customFormat="1" ht="8.25" customHeight="1">
      <c r="A105" s="40"/>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2"/>
      <c r="AC105" s="48"/>
      <c r="AD105" s="48"/>
      <c r="AE105" s="48"/>
      <c r="AF105" s="48"/>
      <c r="AG105" s="48"/>
      <c r="AH105" s="49"/>
      <c r="AI105" s="55"/>
      <c r="AJ105" s="56"/>
      <c r="AK105" s="56"/>
      <c r="AL105" s="56"/>
      <c r="AM105" s="56"/>
      <c r="AN105" s="57"/>
      <c r="AO105" s="63"/>
      <c r="AP105" s="63"/>
      <c r="AQ105" s="63"/>
      <c r="AR105" s="63"/>
      <c r="AS105" s="63"/>
      <c r="AT105" s="64"/>
      <c r="AU105" s="67"/>
      <c r="AV105" s="68"/>
      <c r="AW105" s="68"/>
      <c r="AX105" s="68"/>
      <c r="AY105" s="68"/>
      <c r="AZ105" s="69"/>
      <c r="BA105" s="55"/>
      <c r="BB105" s="56"/>
      <c r="BC105" s="56"/>
      <c r="BD105" s="56"/>
      <c r="BE105" s="56"/>
      <c r="BF105" s="57"/>
      <c r="BG105" s="70"/>
      <c r="BH105" s="63"/>
      <c r="BI105" s="63"/>
      <c r="BJ105" s="63"/>
      <c r="BK105" s="63"/>
      <c r="BL105" s="64"/>
      <c r="BM105" s="67"/>
      <c r="BN105" s="68"/>
      <c r="BO105" s="68"/>
      <c r="BP105" s="68"/>
      <c r="BQ105" s="68"/>
      <c r="BR105" s="72"/>
      <c r="BS105" s="28"/>
      <c r="BT105" s="28"/>
      <c r="BU105" s="28"/>
      <c r="BV105" s="28"/>
      <c r="BW105" s="28"/>
      <c r="BX105" s="28"/>
      <c r="BY105" s="56"/>
      <c r="BZ105" s="56"/>
      <c r="CA105" s="56"/>
      <c r="CB105" s="56"/>
      <c r="CC105" s="56"/>
      <c r="CD105" s="57"/>
      <c r="CE105" s="70"/>
      <c r="CF105" s="63"/>
      <c r="CG105" s="63"/>
      <c r="CH105" s="63"/>
      <c r="CI105" s="63"/>
      <c r="CJ105" s="64"/>
      <c r="CK105" s="67"/>
      <c r="CL105" s="68"/>
      <c r="CM105" s="68"/>
      <c r="CN105" s="68"/>
      <c r="CO105" s="68"/>
      <c r="CP105" s="69"/>
      <c r="CT105" s="30"/>
      <c r="CU105" s="7"/>
      <c r="CV105" s="7"/>
      <c r="CW105" s="7"/>
      <c r="CX105" s="7"/>
      <c r="CY105" s="7"/>
      <c r="CZ105" s="7"/>
      <c r="DA105" s="30"/>
      <c r="DB105" s="30"/>
      <c r="DC105" s="30"/>
      <c r="DD105" s="30"/>
      <c r="DE105" s="30"/>
      <c r="DF105" s="30"/>
      <c r="DG105" s="30"/>
    </row>
    <row r="106" spans="1:111" s="29" customFormat="1" ht="8.25" customHeight="1" thickBot="1">
      <c r="A106" s="43"/>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5"/>
      <c r="AC106" s="50"/>
      <c r="AD106" s="50"/>
      <c r="AE106" s="50"/>
      <c r="AF106" s="50"/>
      <c r="AG106" s="50"/>
      <c r="AH106" s="51"/>
      <c r="AI106" s="58"/>
      <c r="AJ106" s="59"/>
      <c r="AK106" s="59"/>
      <c r="AL106" s="59"/>
      <c r="AM106" s="59"/>
      <c r="AN106" s="60"/>
      <c r="AO106" s="65"/>
      <c r="AP106" s="65"/>
      <c r="AQ106" s="65"/>
      <c r="AR106" s="65"/>
      <c r="AS106" s="65"/>
      <c r="AT106" s="66"/>
      <c r="AU106" s="67"/>
      <c r="AV106" s="68"/>
      <c r="AW106" s="68"/>
      <c r="AX106" s="68"/>
      <c r="AY106" s="68"/>
      <c r="AZ106" s="69"/>
      <c r="BA106" s="58"/>
      <c r="BB106" s="59"/>
      <c r="BC106" s="59"/>
      <c r="BD106" s="59"/>
      <c r="BE106" s="59"/>
      <c r="BF106" s="60"/>
      <c r="BG106" s="71"/>
      <c r="BH106" s="65"/>
      <c r="BI106" s="65"/>
      <c r="BJ106" s="65"/>
      <c r="BK106" s="65"/>
      <c r="BL106" s="66"/>
      <c r="BM106" s="67"/>
      <c r="BN106" s="68"/>
      <c r="BO106" s="68"/>
      <c r="BP106" s="68"/>
      <c r="BQ106" s="68"/>
      <c r="BR106" s="72"/>
      <c r="BS106" s="28"/>
      <c r="BT106" s="28"/>
      <c r="BU106" s="28"/>
      <c r="BV106" s="28"/>
      <c r="BW106" s="28"/>
      <c r="BX106" s="28"/>
      <c r="BY106" s="59"/>
      <c r="BZ106" s="59"/>
      <c r="CA106" s="59"/>
      <c r="CB106" s="59"/>
      <c r="CC106" s="59"/>
      <c r="CD106" s="60"/>
      <c r="CE106" s="71"/>
      <c r="CF106" s="65"/>
      <c r="CG106" s="65"/>
      <c r="CH106" s="65"/>
      <c r="CI106" s="65"/>
      <c r="CJ106" s="66"/>
      <c r="CK106" s="95"/>
      <c r="CL106" s="96"/>
      <c r="CM106" s="96"/>
      <c r="CN106" s="96"/>
      <c r="CO106" s="96"/>
      <c r="CP106" s="97"/>
      <c r="CT106" s="30"/>
      <c r="CU106" s="7"/>
      <c r="CV106" s="7"/>
      <c r="CW106" s="7"/>
      <c r="CX106" s="7"/>
      <c r="CY106" s="7"/>
      <c r="CZ106" s="7"/>
      <c r="DA106" s="30"/>
      <c r="DB106" s="30"/>
      <c r="DC106" s="30"/>
      <c r="DD106" s="30"/>
      <c r="DE106" s="30"/>
      <c r="DF106" s="30"/>
      <c r="DG106" s="30"/>
    </row>
    <row r="107" spans="1:111" s="8" customFormat="1" ht="150" customHeight="1">
      <c r="A107" s="37" t="s">
        <v>66</v>
      </c>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t="s">
        <v>67</v>
      </c>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9"/>
      <c r="CT107" s="9"/>
      <c r="CU107" s="10"/>
      <c r="CV107" s="10"/>
      <c r="CW107" s="10"/>
      <c r="CX107" s="10"/>
      <c r="CY107" s="10"/>
      <c r="CZ107" s="10"/>
      <c r="DA107" s="9"/>
      <c r="DB107" s="9"/>
      <c r="DC107" s="9"/>
      <c r="DD107" s="9"/>
      <c r="DE107" s="9"/>
      <c r="DF107" s="9"/>
      <c r="DG107" s="9"/>
    </row>
    <row r="108" spans="1:111" s="8" customFormat="1" ht="31.5" customHeight="1" thickBot="1">
      <c r="A108" s="193" t="s">
        <v>68</v>
      </c>
      <c r="B108" s="194"/>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c r="AR108" s="194"/>
      <c r="AS108" s="194"/>
      <c r="AT108" s="194"/>
      <c r="AU108" s="194"/>
      <c r="AV108" s="194"/>
      <c r="AW108" s="194"/>
      <c r="AX108" s="194"/>
      <c r="AY108" s="194"/>
      <c r="AZ108" s="194"/>
      <c r="BA108" s="194"/>
      <c r="BB108" s="194"/>
      <c r="BC108" s="194"/>
      <c r="BD108" s="194"/>
      <c r="BE108" s="194"/>
      <c r="BF108" s="194"/>
      <c r="BG108" s="194"/>
      <c r="BH108" s="194"/>
      <c r="BI108" s="194"/>
      <c r="BJ108" s="194"/>
      <c r="BK108" s="194"/>
      <c r="BL108" s="194"/>
      <c r="BM108" s="194"/>
      <c r="BN108" s="194"/>
      <c r="BO108" s="194"/>
      <c r="BP108" s="194"/>
      <c r="BQ108" s="194"/>
      <c r="BR108" s="194"/>
      <c r="BS108" s="194"/>
      <c r="BT108" s="194"/>
      <c r="BU108" s="194"/>
      <c r="BV108" s="194"/>
      <c r="BW108" s="194"/>
      <c r="BX108" s="194"/>
      <c r="BY108" s="194"/>
      <c r="BZ108" s="194"/>
      <c r="CA108" s="194"/>
      <c r="CB108" s="194"/>
      <c r="CC108" s="194"/>
      <c r="CD108" s="194"/>
      <c r="CE108" s="194"/>
      <c r="CF108" s="194"/>
      <c r="CG108" s="194"/>
      <c r="CH108" s="194"/>
      <c r="CI108" s="194"/>
      <c r="CJ108" s="194"/>
      <c r="CK108" s="194"/>
      <c r="CL108" s="194"/>
      <c r="CM108" s="194"/>
      <c r="CN108" s="194"/>
      <c r="CO108" s="194"/>
      <c r="CP108" s="195"/>
      <c r="CT108" s="9"/>
      <c r="CU108" s="10"/>
      <c r="CV108" s="10"/>
      <c r="CW108" s="10"/>
      <c r="CX108" s="10"/>
      <c r="CY108" s="10"/>
      <c r="CZ108" s="10"/>
      <c r="DA108" s="9"/>
      <c r="DB108" s="9"/>
      <c r="DC108" s="9"/>
      <c r="DD108" s="9"/>
      <c r="DE108" s="9"/>
      <c r="DF108" s="9"/>
      <c r="DG108" s="9"/>
    </row>
    <row r="109" spans="1:111" ht="23.25" customHeight="1">
      <c r="A109" s="202" t="s">
        <v>14</v>
      </c>
      <c r="B109" s="203"/>
      <c r="C109" s="203"/>
      <c r="D109" s="203"/>
      <c r="E109" s="203"/>
      <c r="F109" s="203"/>
      <c r="G109" s="203"/>
      <c r="H109" s="203"/>
      <c r="I109" s="203"/>
      <c r="J109" s="203"/>
      <c r="K109" s="203"/>
      <c r="L109" s="203"/>
      <c r="M109" s="203"/>
      <c r="N109" s="203"/>
      <c r="O109" s="203"/>
      <c r="P109" s="203"/>
      <c r="Q109" s="203"/>
      <c r="R109" s="203"/>
      <c r="S109" s="203"/>
      <c r="T109" s="203"/>
      <c r="U109" s="203"/>
      <c r="V109" s="203"/>
      <c r="W109" s="203"/>
      <c r="X109" s="203"/>
      <c r="Y109" s="203"/>
      <c r="Z109" s="203"/>
      <c r="AA109" s="203"/>
      <c r="AB109" s="203"/>
      <c r="AC109" s="203"/>
      <c r="AD109" s="203"/>
      <c r="AE109" s="203"/>
      <c r="AF109" s="203"/>
      <c r="AG109" s="203"/>
      <c r="AH109" s="203"/>
      <c r="AI109" s="203"/>
      <c r="AJ109" s="203"/>
      <c r="AK109" s="203"/>
      <c r="AL109" s="203"/>
      <c r="AM109" s="203"/>
      <c r="AN109" s="203"/>
      <c r="AO109" s="203"/>
      <c r="AP109" s="203"/>
      <c r="AQ109" s="203"/>
      <c r="AR109" s="203"/>
      <c r="AS109" s="203"/>
      <c r="AT109" s="203"/>
      <c r="AU109" s="203"/>
      <c r="AV109" s="203"/>
      <c r="AW109" s="203"/>
      <c r="AX109" s="203"/>
      <c r="AY109" s="203"/>
      <c r="AZ109" s="203"/>
      <c r="BA109" s="203"/>
      <c r="BB109" s="203"/>
      <c r="BC109" s="203"/>
      <c r="BD109" s="203"/>
      <c r="BE109" s="203"/>
      <c r="BF109" s="203"/>
      <c r="BG109" s="203"/>
      <c r="BH109" s="203"/>
      <c r="BI109" s="203"/>
      <c r="BJ109" s="203"/>
      <c r="BK109" s="203"/>
      <c r="BL109" s="203"/>
      <c r="BM109" s="203"/>
      <c r="BN109" s="203"/>
      <c r="BO109" s="203"/>
      <c r="BP109" s="203"/>
      <c r="BQ109" s="203"/>
      <c r="BR109" s="203"/>
      <c r="BS109" s="203"/>
      <c r="BT109" s="203"/>
      <c r="BU109" s="203"/>
      <c r="BV109" s="203"/>
      <c r="BW109" s="203"/>
      <c r="BX109" s="203"/>
      <c r="BY109" s="203"/>
      <c r="BZ109" s="203"/>
      <c r="CA109" s="203"/>
      <c r="CB109" s="203"/>
      <c r="CC109" s="203"/>
      <c r="CD109" s="203"/>
      <c r="CE109" s="203"/>
      <c r="CF109" s="203"/>
      <c r="CG109" s="203"/>
      <c r="CH109" s="203"/>
      <c r="CI109" s="203"/>
      <c r="CJ109" s="203"/>
      <c r="CK109" s="203"/>
      <c r="CL109" s="203"/>
      <c r="CM109" s="203"/>
      <c r="CN109" s="203"/>
      <c r="CO109" s="203"/>
      <c r="CP109" s="203"/>
      <c r="CT109" s="5"/>
      <c r="CU109" s="7"/>
      <c r="CV109" s="7"/>
      <c r="CW109" s="7"/>
      <c r="CX109" s="7"/>
      <c r="CY109" s="7"/>
      <c r="CZ109" s="7"/>
      <c r="DA109" s="5"/>
      <c r="DB109" s="5"/>
      <c r="DC109" s="5"/>
      <c r="DD109" s="5"/>
      <c r="DE109" s="5"/>
      <c r="DF109" s="5"/>
      <c r="DG109" s="5"/>
    </row>
    <row r="111" spans="1:111" ht="12"/>
    <row r="112" spans="1:111" ht="7.5" customHeight="1" thickBot="1"/>
    <row r="113" spans="1:136" ht="8.25" customHeight="1">
      <c r="A113" s="129" t="s">
        <v>30</v>
      </c>
      <c r="B113" s="130"/>
      <c r="C113" s="130"/>
      <c r="D113" s="131"/>
      <c r="E113" s="138" t="s">
        <v>21</v>
      </c>
      <c r="F113" s="139"/>
      <c r="G113" s="139"/>
      <c r="H113" s="139"/>
      <c r="I113" s="139"/>
      <c r="J113" s="140"/>
      <c r="K113" s="128" t="s">
        <v>29</v>
      </c>
      <c r="L113" s="123"/>
      <c r="M113" s="123"/>
      <c r="N113" s="123"/>
      <c r="O113" s="123"/>
      <c r="P113" s="124"/>
      <c r="Q113" s="128" t="s">
        <v>9</v>
      </c>
      <c r="R113" s="123"/>
      <c r="S113" s="123"/>
      <c r="T113" s="123"/>
      <c r="U113" s="123"/>
      <c r="V113" s="124"/>
      <c r="W113" s="138" t="s">
        <v>19</v>
      </c>
      <c r="X113" s="139"/>
      <c r="Y113" s="139"/>
      <c r="Z113" s="139"/>
      <c r="AA113" s="139"/>
      <c r="AB113" s="140"/>
      <c r="AC113" s="144" t="s">
        <v>25</v>
      </c>
      <c r="AD113" s="117"/>
      <c r="AE113" s="117"/>
      <c r="AF113" s="117"/>
      <c r="AG113" s="117"/>
      <c r="AH113" s="118"/>
      <c r="AI113" s="138" t="s">
        <v>18</v>
      </c>
      <c r="AJ113" s="139"/>
      <c r="AK113" s="139"/>
      <c r="AL113" s="139"/>
      <c r="AM113" s="139"/>
      <c r="AN113" s="140"/>
      <c r="AO113" s="138" t="s">
        <v>20</v>
      </c>
      <c r="AP113" s="139"/>
      <c r="AQ113" s="139"/>
      <c r="AR113" s="139"/>
      <c r="AS113" s="139"/>
      <c r="AT113" s="140"/>
      <c r="AU113" s="144" t="s">
        <v>24</v>
      </c>
      <c r="AV113" s="117"/>
      <c r="AW113" s="117"/>
      <c r="AX113" s="117"/>
      <c r="AY113" s="117"/>
      <c r="AZ113" s="118"/>
      <c r="BA113" s="144" t="s">
        <v>26</v>
      </c>
      <c r="BB113" s="117"/>
      <c r="BC113" s="117"/>
      <c r="BD113" s="117"/>
      <c r="BE113" s="117"/>
      <c r="BF113" s="118"/>
      <c r="BG113" s="144" t="s">
        <v>22</v>
      </c>
      <c r="BH113" s="117"/>
      <c r="BI113" s="117"/>
      <c r="BJ113" s="117"/>
      <c r="BK113" s="117"/>
      <c r="BL113" s="118"/>
      <c r="BM113" s="196" t="s">
        <v>27</v>
      </c>
      <c r="BN113" s="197"/>
      <c r="BO113" s="197"/>
      <c r="BP113" s="197"/>
      <c r="BQ113" s="197"/>
      <c r="BR113" s="198"/>
      <c r="BS113" s="144" t="s">
        <v>23</v>
      </c>
      <c r="BT113" s="117"/>
      <c r="BU113" s="117"/>
      <c r="BV113" s="117"/>
      <c r="BW113" s="117"/>
      <c r="BX113" s="118"/>
      <c r="BY113" s="144" t="s">
        <v>9</v>
      </c>
      <c r="BZ113" s="117"/>
      <c r="CA113" s="117"/>
      <c r="CB113" s="117"/>
      <c r="CC113" s="117"/>
      <c r="CD113" s="118"/>
      <c r="CE113" s="418" t="s">
        <v>35</v>
      </c>
      <c r="CF113" s="419"/>
      <c r="CG113" s="419"/>
      <c r="CH113" s="419"/>
      <c r="CI113" s="419"/>
      <c r="CJ113" s="420"/>
      <c r="CK113" s="424" t="s">
        <v>36</v>
      </c>
      <c r="CL113" s="425"/>
      <c r="CM113" s="425"/>
      <c r="CN113" s="425"/>
      <c r="CO113" s="425"/>
      <c r="CP113" s="426"/>
      <c r="CQ113" s="116" t="s">
        <v>39</v>
      </c>
      <c r="CR113" s="117"/>
      <c r="CS113" s="117"/>
      <c r="CT113" s="117"/>
      <c r="CU113" s="117"/>
      <c r="CV113" s="118"/>
      <c r="CW113" s="116" t="s">
        <v>35</v>
      </c>
      <c r="CX113" s="117"/>
      <c r="CY113" s="117"/>
      <c r="CZ113" s="117"/>
      <c r="DA113" s="117"/>
      <c r="DB113" s="118"/>
      <c r="DC113" s="122" t="s">
        <v>37</v>
      </c>
      <c r="DD113" s="123"/>
      <c r="DE113" s="123"/>
      <c r="DF113" s="123"/>
      <c r="DG113" s="123"/>
      <c r="DH113" s="124"/>
      <c r="DI113" s="116" t="s">
        <v>39</v>
      </c>
      <c r="DJ113" s="117"/>
      <c r="DK113" s="117"/>
      <c r="DL113" s="117"/>
      <c r="DM113" s="117"/>
      <c r="DN113" s="118"/>
      <c r="DO113" s="116" t="s">
        <v>35</v>
      </c>
      <c r="DP113" s="117"/>
      <c r="DQ113" s="117"/>
      <c r="DR113" s="117"/>
      <c r="DS113" s="117"/>
      <c r="DT113" s="118"/>
      <c r="DU113" s="122" t="s">
        <v>38</v>
      </c>
      <c r="DV113" s="123"/>
      <c r="DW113" s="123"/>
      <c r="DX113" s="123"/>
      <c r="DY113" s="123"/>
      <c r="DZ113" s="124"/>
      <c r="EA113" s="128" t="s">
        <v>29</v>
      </c>
      <c r="EB113" s="123"/>
      <c r="EC113" s="123"/>
      <c r="ED113" s="123"/>
      <c r="EE113" s="123"/>
      <c r="EF113" s="124"/>
    </row>
    <row r="114" spans="1:136" ht="21.75" customHeight="1" thickBot="1">
      <c r="A114" s="132"/>
      <c r="B114" s="133"/>
      <c r="C114" s="133"/>
      <c r="D114" s="134"/>
      <c r="E114" s="141"/>
      <c r="F114" s="142"/>
      <c r="G114" s="142"/>
      <c r="H114" s="142"/>
      <c r="I114" s="142"/>
      <c r="J114" s="143"/>
      <c r="K114" s="125"/>
      <c r="L114" s="126"/>
      <c r="M114" s="126"/>
      <c r="N114" s="126"/>
      <c r="O114" s="126"/>
      <c r="P114" s="127"/>
      <c r="Q114" s="125"/>
      <c r="R114" s="126"/>
      <c r="S114" s="126"/>
      <c r="T114" s="126"/>
      <c r="U114" s="126"/>
      <c r="V114" s="127"/>
      <c r="W114" s="141"/>
      <c r="X114" s="142"/>
      <c r="Y114" s="142"/>
      <c r="Z114" s="142"/>
      <c r="AA114" s="142"/>
      <c r="AB114" s="143"/>
      <c r="AC114" s="119"/>
      <c r="AD114" s="120"/>
      <c r="AE114" s="120"/>
      <c r="AF114" s="120"/>
      <c r="AG114" s="120"/>
      <c r="AH114" s="121"/>
      <c r="AI114" s="141"/>
      <c r="AJ114" s="142"/>
      <c r="AK114" s="142"/>
      <c r="AL114" s="142"/>
      <c r="AM114" s="142"/>
      <c r="AN114" s="143"/>
      <c r="AO114" s="141"/>
      <c r="AP114" s="142"/>
      <c r="AQ114" s="142"/>
      <c r="AR114" s="142"/>
      <c r="AS114" s="142"/>
      <c r="AT114" s="143"/>
      <c r="AU114" s="119"/>
      <c r="AV114" s="120"/>
      <c r="AW114" s="120"/>
      <c r="AX114" s="120"/>
      <c r="AY114" s="120"/>
      <c r="AZ114" s="121"/>
      <c r="BA114" s="119"/>
      <c r="BB114" s="120"/>
      <c r="BC114" s="120"/>
      <c r="BD114" s="120"/>
      <c r="BE114" s="120"/>
      <c r="BF114" s="121"/>
      <c r="BG114" s="119"/>
      <c r="BH114" s="120"/>
      <c r="BI114" s="120"/>
      <c r="BJ114" s="120"/>
      <c r="BK114" s="120"/>
      <c r="BL114" s="121"/>
      <c r="BM114" s="199"/>
      <c r="BN114" s="200"/>
      <c r="BO114" s="200"/>
      <c r="BP114" s="200"/>
      <c r="BQ114" s="200"/>
      <c r="BR114" s="201"/>
      <c r="BS114" s="119"/>
      <c r="BT114" s="120"/>
      <c r="BU114" s="120"/>
      <c r="BV114" s="120"/>
      <c r="BW114" s="120"/>
      <c r="BX114" s="121"/>
      <c r="BY114" s="119"/>
      <c r="BZ114" s="120"/>
      <c r="CA114" s="120"/>
      <c r="CB114" s="120"/>
      <c r="CC114" s="120"/>
      <c r="CD114" s="121"/>
      <c r="CE114" s="421"/>
      <c r="CF114" s="422"/>
      <c r="CG114" s="422"/>
      <c r="CH114" s="422"/>
      <c r="CI114" s="422"/>
      <c r="CJ114" s="423"/>
      <c r="CK114" s="427"/>
      <c r="CL114" s="428"/>
      <c r="CM114" s="428"/>
      <c r="CN114" s="428"/>
      <c r="CO114" s="428"/>
      <c r="CP114" s="429"/>
      <c r="CQ114" s="119"/>
      <c r="CR114" s="120"/>
      <c r="CS114" s="120"/>
      <c r="CT114" s="120"/>
      <c r="CU114" s="120"/>
      <c r="CV114" s="121"/>
      <c r="CW114" s="119"/>
      <c r="CX114" s="120"/>
      <c r="CY114" s="120"/>
      <c r="CZ114" s="120"/>
      <c r="DA114" s="120"/>
      <c r="DB114" s="121"/>
      <c r="DC114" s="125"/>
      <c r="DD114" s="126"/>
      <c r="DE114" s="126"/>
      <c r="DF114" s="126"/>
      <c r="DG114" s="126"/>
      <c r="DH114" s="127"/>
      <c r="DI114" s="119"/>
      <c r="DJ114" s="120"/>
      <c r="DK114" s="120"/>
      <c r="DL114" s="120"/>
      <c r="DM114" s="120"/>
      <c r="DN114" s="121"/>
      <c r="DO114" s="119"/>
      <c r="DP114" s="120"/>
      <c r="DQ114" s="120"/>
      <c r="DR114" s="120"/>
      <c r="DS114" s="120"/>
      <c r="DT114" s="121"/>
      <c r="DU114" s="125"/>
      <c r="DV114" s="126"/>
      <c r="DW114" s="126"/>
      <c r="DX114" s="126"/>
      <c r="DY114" s="126"/>
      <c r="DZ114" s="127"/>
      <c r="EA114" s="125"/>
      <c r="EB114" s="126"/>
      <c r="EC114" s="126"/>
      <c r="ED114" s="126"/>
      <c r="EE114" s="126"/>
      <c r="EF114" s="127"/>
    </row>
    <row r="115" spans="1:136" ht="8.25" customHeight="1" thickBot="1">
      <c r="A115" s="132"/>
      <c r="B115" s="133"/>
      <c r="C115" s="133"/>
      <c r="D115" s="134"/>
      <c r="E115" s="145">
        <v>1</v>
      </c>
      <c r="F115" s="146"/>
      <c r="G115" s="146"/>
      <c r="H115" s="146"/>
      <c r="I115" s="146"/>
      <c r="J115" s="147"/>
      <c r="K115" s="107" t="e">
        <f>EA115</f>
        <v>#REF!</v>
      </c>
      <c r="L115" s="108"/>
      <c r="M115" s="108"/>
      <c r="N115" s="108"/>
      <c r="O115" s="108"/>
      <c r="P115" s="109"/>
      <c r="Q115" s="107" t="e">
        <f>BY115</f>
        <v>#REF!</v>
      </c>
      <c r="R115" s="108"/>
      <c r="S115" s="108"/>
      <c r="T115" s="108"/>
      <c r="U115" s="108"/>
      <c r="V115" s="109"/>
      <c r="W115" s="148">
        <f>AC72</f>
        <v>0</v>
      </c>
      <c r="X115" s="149"/>
      <c r="Y115" s="149"/>
      <c r="Z115" s="149"/>
      <c r="AA115" s="149"/>
      <c r="AB115" s="150"/>
      <c r="AC115" s="148" t="e">
        <f>#REF!</f>
        <v>#REF!</v>
      </c>
      <c r="AD115" s="149"/>
      <c r="AE115" s="149"/>
      <c r="AF115" s="149"/>
      <c r="AG115" s="149"/>
      <c r="AH115" s="150"/>
      <c r="AI115" s="148" t="e">
        <f>AC115*3.3</f>
        <v>#REF!</v>
      </c>
      <c r="AJ115" s="149"/>
      <c r="AK115" s="149"/>
      <c r="AL115" s="149"/>
      <c r="AM115" s="149"/>
      <c r="AN115" s="150"/>
      <c r="AO115" s="148" t="e">
        <f>W115-AI115</f>
        <v>#REF!</v>
      </c>
      <c r="AP115" s="149"/>
      <c r="AQ115" s="149"/>
      <c r="AR115" s="149"/>
      <c r="AS115" s="149"/>
      <c r="AT115" s="150"/>
      <c r="AU115" s="98" t="e">
        <f>IF(AO115&gt;0,AO115,0)</f>
        <v>#REF!</v>
      </c>
      <c r="AV115" s="99"/>
      <c r="AW115" s="99"/>
      <c r="AX115" s="99"/>
      <c r="AY115" s="99"/>
      <c r="AZ115" s="100"/>
      <c r="BA115" s="148" t="e">
        <f>IF(AO115&lt;0,AO115,0)</f>
        <v>#REF!</v>
      </c>
      <c r="BB115" s="149"/>
      <c r="BC115" s="149"/>
      <c r="BD115" s="149"/>
      <c r="BE115" s="149"/>
      <c r="BF115" s="150"/>
      <c r="BG115" s="98"/>
      <c r="BH115" s="99"/>
      <c r="BI115" s="99"/>
      <c r="BJ115" s="99"/>
      <c r="BK115" s="99"/>
      <c r="BL115" s="100"/>
      <c r="BM115" s="98"/>
      <c r="BN115" s="99"/>
      <c r="BO115" s="99"/>
      <c r="BP115" s="99"/>
      <c r="BQ115" s="99"/>
      <c r="BR115" s="100"/>
      <c r="BS115" s="98" t="e">
        <f>IF(BA115&lt;0,AU118+BA115,0)</f>
        <v>#REF!</v>
      </c>
      <c r="BT115" s="99"/>
      <c r="BU115" s="99"/>
      <c r="BV115" s="99"/>
      <c r="BW115" s="99"/>
      <c r="BX115" s="100"/>
      <c r="BY115" s="98" t="e">
        <f>IF(BS115&lt;0,"NG","OK")</f>
        <v>#REF!</v>
      </c>
      <c r="BZ115" s="99"/>
      <c r="CA115" s="99"/>
      <c r="CB115" s="99"/>
      <c r="CC115" s="99"/>
      <c r="CD115" s="100"/>
      <c r="CE115" s="98">
        <f>ROUNDDOWN(W115/3.3,)</f>
        <v>0</v>
      </c>
      <c r="CF115" s="99"/>
      <c r="CG115" s="99"/>
      <c r="CH115" s="99"/>
      <c r="CI115" s="99"/>
      <c r="CJ115" s="100"/>
      <c r="CK115" s="107" t="e">
        <f>IF(CE115-AC115&gt;=0,AC115,CE115)</f>
        <v>#REF!</v>
      </c>
      <c r="CL115" s="108"/>
      <c r="CM115" s="108"/>
      <c r="CN115" s="108"/>
      <c r="CO115" s="108"/>
      <c r="CP115" s="109"/>
      <c r="CQ115" s="98" t="e">
        <f>IF(CE115-AC115&gt;=0,0,CE115-AC115)</f>
        <v>#REF!</v>
      </c>
      <c r="CR115" s="99"/>
      <c r="CS115" s="99"/>
      <c r="CT115" s="99"/>
      <c r="CU115" s="99"/>
      <c r="CV115" s="100"/>
      <c r="CW115" s="98" t="e">
        <f>IF(CQ115=0,CE115-CK115,0)</f>
        <v>#REF!</v>
      </c>
      <c r="CX115" s="99"/>
      <c r="CY115" s="99"/>
      <c r="CZ115" s="99"/>
      <c r="DA115" s="99"/>
      <c r="DB115" s="100"/>
      <c r="DC115" s="107" t="e">
        <f>IF(CW115=0,0,IF(CQ118&lt;0,(IF(CQ118+CW115&lt;=0,CW115,ABS(CQ118))),0))</f>
        <v>#REF!</v>
      </c>
      <c r="DD115" s="108"/>
      <c r="DE115" s="108"/>
      <c r="DF115" s="108"/>
      <c r="DG115" s="108"/>
      <c r="DH115" s="109"/>
      <c r="DI115" s="98"/>
      <c r="DJ115" s="99"/>
      <c r="DK115" s="99"/>
      <c r="DL115" s="99"/>
      <c r="DM115" s="99"/>
      <c r="DN115" s="100"/>
      <c r="DO115" s="98" t="e">
        <f>CW115-DC115</f>
        <v>#REF!</v>
      </c>
      <c r="DP115" s="99"/>
      <c r="DQ115" s="99"/>
      <c r="DR115" s="99"/>
      <c r="DS115" s="99"/>
      <c r="DT115" s="100"/>
      <c r="DU115" s="107"/>
      <c r="DV115" s="108"/>
      <c r="DW115" s="108"/>
      <c r="DX115" s="108"/>
      <c r="DY115" s="108"/>
      <c r="DZ115" s="109"/>
      <c r="EA115" s="107" t="e">
        <f>SUM(CK115,DC115,DU115)</f>
        <v>#REF!</v>
      </c>
      <c r="EB115" s="108"/>
      <c r="EC115" s="108"/>
      <c r="ED115" s="108"/>
      <c r="EE115" s="108"/>
      <c r="EF115" s="109"/>
    </row>
    <row r="116" spans="1:136" ht="8.25" customHeight="1" thickBot="1">
      <c r="A116" s="132"/>
      <c r="B116" s="133"/>
      <c r="C116" s="133"/>
      <c r="D116" s="134"/>
      <c r="E116" s="145"/>
      <c r="F116" s="146"/>
      <c r="G116" s="146"/>
      <c r="H116" s="146"/>
      <c r="I116" s="146"/>
      <c r="J116" s="147"/>
      <c r="K116" s="110"/>
      <c r="L116" s="111"/>
      <c r="M116" s="111"/>
      <c r="N116" s="111"/>
      <c r="O116" s="111"/>
      <c r="P116" s="112"/>
      <c r="Q116" s="110"/>
      <c r="R116" s="111"/>
      <c r="S116" s="111"/>
      <c r="T116" s="111"/>
      <c r="U116" s="111"/>
      <c r="V116" s="112"/>
      <c r="W116" s="151"/>
      <c r="X116" s="149"/>
      <c r="Y116" s="149"/>
      <c r="Z116" s="149"/>
      <c r="AA116" s="149"/>
      <c r="AB116" s="150"/>
      <c r="AC116" s="151"/>
      <c r="AD116" s="149"/>
      <c r="AE116" s="149"/>
      <c r="AF116" s="149"/>
      <c r="AG116" s="149"/>
      <c r="AH116" s="150"/>
      <c r="AI116" s="151"/>
      <c r="AJ116" s="149"/>
      <c r="AK116" s="149"/>
      <c r="AL116" s="149"/>
      <c r="AM116" s="149"/>
      <c r="AN116" s="150"/>
      <c r="AO116" s="151"/>
      <c r="AP116" s="149"/>
      <c r="AQ116" s="149"/>
      <c r="AR116" s="149"/>
      <c r="AS116" s="149"/>
      <c r="AT116" s="150"/>
      <c r="AU116" s="101"/>
      <c r="AV116" s="102"/>
      <c r="AW116" s="102"/>
      <c r="AX116" s="102"/>
      <c r="AY116" s="102"/>
      <c r="AZ116" s="103"/>
      <c r="BA116" s="151"/>
      <c r="BB116" s="149"/>
      <c r="BC116" s="149"/>
      <c r="BD116" s="149"/>
      <c r="BE116" s="149"/>
      <c r="BF116" s="150"/>
      <c r="BG116" s="101"/>
      <c r="BH116" s="102"/>
      <c r="BI116" s="102"/>
      <c r="BJ116" s="102"/>
      <c r="BK116" s="102"/>
      <c r="BL116" s="103"/>
      <c r="BM116" s="101"/>
      <c r="BN116" s="102"/>
      <c r="BO116" s="102"/>
      <c r="BP116" s="102"/>
      <c r="BQ116" s="102"/>
      <c r="BR116" s="103"/>
      <c r="BS116" s="101"/>
      <c r="BT116" s="102"/>
      <c r="BU116" s="102"/>
      <c r="BV116" s="102"/>
      <c r="BW116" s="102"/>
      <c r="BX116" s="103"/>
      <c r="BY116" s="101"/>
      <c r="BZ116" s="102"/>
      <c r="CA116" s="102"/>
      <c r="CB116" s="102"/>
      <c r="CC116" s="102"/>
      <c r="CD116" s="103"/>
      <c r="CE116" s="101"/>
      <c r="CF116" s="102"/>
      <c r="CG116" s="102"/>
      <c r="CH116" s="102"/>
      <c r="CI116" s="102"/>
      <c r="CJ116" s="103"/>
      <c r="CK116" s="110"/>
      <c r="CL116" s="111"/>
      <c r="CM116" s="111"/>
      <c r="CN116" s="111"/>
      <c r="CO116" s="111"/>
      <c r="CP116" s="112"/>
      <c r="CQ116" s="101"/>
      <c r="CR116" s="102"/>
      <c r="CS116" s="102"/>
      <c r="CT116" s="102"/>
      <c r="CU116" s="102"/>
      <c r="CV116" s="103"/>
      <c r="CW116" s="101"/>
      <c r="CX116" s="102"/>
      <c r="CY116" s="102"/>
      <c r="CZ116" s="102"/>
      <c r="DA116" s="102"/>
      <c r="DB116" s="103"/>
      <c r="DC116" s="110"/>
      <c r="DD116" s="111"/>
      <c r="DE116" s="111"/>
      <c r="DF116" s="111"/>
      <c r="DG116" s="111"/>
      <c r="DH116" s="112"/>
      <c r="DI116" s="101"/>
      <c r="DJ116" s="102"/>
      <c r="DK116" s="102"/>
      <c r="DL116" s="102"/>
      <c r="DM116" s="102"/>
      <c r="DN116" s="103"/>
      <c r="DO116" s="101"/>
      <c r="DP116" s="102"/>
      <c r="DQ116" s="102"/>
      <c r="DR116" s="102"/>
      <c r="DS116" s="102"/>
      <c r="DT116" s="103"/>
      <c r="DU116" s="110"/>
      <c r="DV116" s="111"/>
      <c r="DW116" s="111"/>
      <c r="DX116" s="111"/>
      <c r="DY116" s="111"/>
      <c r="DZ116" s="112"/>
      <c r="EA116" s="110"/>
      <c r="EB116" s="111"/>
      <c r="EC116" s="111"/>
      <c r="ED116" s="111"/>
      <c r="EE116" s="111"/>
      <c r="EF116" s="112"/>
    </row>
    <row r="117" spans="1:136" ht="8.25" customHeight="1" thickBot="1">
      <c r="A117" s="132"/>
      <c r="B117" s="133"/>
      <c r="C117" s="133"/>
      <c r="D117" s="134"/>
      <c r="E117" s="145"/>
      <c r="F117" s="146"/>
      <c r="G117" s="146"/>
      <c r="H117" s="146"/>
      <c r="I117" s="146"/>
      <c r="J117" s="147"/>
      <c r="K117" s="113"/>
      <c r="L117" s="114"/>
      <c r="M117" s="114"/>
      <c r="N117" s="114"/>
      <c r="O117" s="114"/>
      <c r="P117" s="115"/>
      <c r="Q117" s="113"/>
      <c r="R117" s="114"/>
      <c r="S117" s="114"/>
      <c r="T117" s="114"/>
      <c r="U117" s="114"/>
      <c r="V117" s="115"/>
      <c r="W117" s="151"/>
      <c r="X117" s="149"/>
      <c r="Y117" s="149"/>
      <c r="Z117" s="149"/>
      <c r="AA117" s="149"/>
      <c r="AB117" s="150"/>
      <c r="AC117" s="151"/>
      <c r="AD117" s="149"/>
      <c r="AE117" s="149"/>
      <c r="AF117" s="149"/>
      <c r="AG117" s="149"/>
      <c r="AH117" s="150"/>
      <c r="AI117" s="151"/>
      <c r="AJ117" s="149"/>
      <c r="AK117" s="149"/>
      <c r="AL117" s="149"/>
      <c r="AM117" s="149"/>
      <c r="AN117" s="150"/>
      <c r="AO117" s="151"/>
      <c r="AP117" s="149"/>
      <c r="AQ117" s="149"/>
      <c r="AR117" s="149"/>
      <c r="AS117" s="149"/>
      <c r="AT117" s="150"/>
      <c r="AU117" s="104"/>
      <c r="AV117" s="105"/>
      <c r="AW117" s="105"/>
      <c r="AX117" s="105"/>
      <c r="AY117" s="105"/>
      <c r="AZ117" s="106"/>
      <c r="BA117" s="151"/>
      <c r="BB117" s="149"/>
      <c r="BC117" s="149"/>
      <c r="BD117" s="149"/>
      <c r="BE117" s="149"/>
      <c r="BF117" s="150"/>
      <c r="BG117" s="104"/>
      <c r="BH117" s="105"/>
      <c r="BI117" s="105"/>
      <c r="BJ117" s="105"/>
      <c r="BK117" s="105"/>
      <c r="BL117" s="106"/>
      <c r="BM117" s="104"/>
      <c r="BN117" s="105"/>
      <c r="BO117" s="105"/>
      <c r="BP117" s="105"/>
      <c r="BQ117" s="105"/>
      <c r="BR117" s="106"/>
      <c r="BS117" s="104"/>
      <c r="BT117" s="105"/>
      <c r="BU117" s="105"/>
      <c r="BV117" s="105"/>
      <c r="BW117" s="105"/>
      <c r="BX117" s="106"/>
      <c r="BY117" s="104"/>
      <c r="BZ117" s="105"/>
      <c r="CA117" s="105"/>
      <c r="CB117" s="105"/>
      <c r="CC117" s="105"/>
      <c r="CD117" s="106"/>
      <c r="CE117" s="104"/>
      <c r="CF117" s="105"/>
      <c r="CG117" s="105"/>
      <c r="CH117" s="105"/>
      <c r="CI117" s="105"/>
      <c r="CJ117" s="106"/>
      <c r="CK117" s="113"/>
      <c r="CL117" s="114"/>
      <c r="CM117" s="114"/>
      <c r="CN117" s="114"/>
      <c r="CO117" s="114"/>
      <c r="CP117" s="115"/>
      <c r="CQ117" s="104"/>
      <c r="CR117" s="105"/>
      <c r="CS117" s="105"/>
      <c r="CT117" s="105"/>
      <c r="CU117" s="105"/>
      <c r="CV117" s="106"/>
      <c r="CW117" s="104"/>
      <c r="CX117" s="105"/>
      <c r="CY117" s="105"/>
      <c r="CZ117" s="105"/>
      <c r="DA117" s="105"/>
      <c r="DB117" s="106"/>
      <c r="DC117" s="113"/>
      <c r="DD117" s="114"/>
      <c r="DE117" s="114"/>
      <c r="DF117" s="114"/>
      <c r="DG117" s="114"/>
      <c r="DH117" s="115"/>
      <c r="DI117" s="104"/>
      <c r="DJ117" s="105"/>
      <c r="DK117" s="105"/>
      <c r="DL117" s="105"/>
      <c r="DM117" s="105"/>
      <c r="DN117" s="106"/>
      <c r="DO117" s="104"/>
      <c r="DP117" s="105"/>
      <c r="DQ117" s="105"/>
      <c r="DR117" s="105"/>
      <c r="DS117" s="105"/>
      <c r="DT117" s="106"/>
      <c r="DU117" s="113"/>
      <c r="DV117" s="114"/>
      <c r="DW117" s="114"/>
      <c r="DX117" s="114"/>
      <c r="DY117" s="114"/>
      <c r="DZ117" s="115"/>
      <c r="EA117" s="113"/>
      <c r="EB117" s="114"/>
      <c r="EC117" s="114"/>
      <c r="ED117" s="114"/>
      <c r="EE117" s="114"/>
      <c r="EF117" s="115"/>
    </row>
    <row r="118" spans="1:136" ht="8.25" customHeight="1" thickBot="1">
      <c r="A118" s="132"/>
      <c r="B118" s="133"/>
      <c r="C118" s="133"/>
      <c r="D118" s="134"/>
      <c r="E118" s="145">
        <v>2</v>
      </c>
      <c r="F118" s="146"/>
      <c r="G118" s="146"/>
      <c r="H118" s="146"/>
      <c r="I118" s="146"/>
      <c r="J118" s="147"/>
      <c r="K118" s="107" t="e">
        <f>EA118</f>
        <v>#REF!</v>
      </c>
      <c r="L118" s="108"/>
      <c r="M118" s="108"/>
      <c r="N118" s="108"/>
      <c r="O118" s="108"/>
      <c r="P118" s="109"/>
      <c r="Q118" s="107" t="e">
        <f>BY118</f>
        <v>#REF!</v>
      </c>
      <c r="R118" s="108"/>
      <c r="S118" s="108"/>
      <c r="T118" s="108"/>
      <c r="U118" s="108"/>
      <c r="V118" s="109"/>
      <c r="W118" s="148">
        <f>AC75</f>
        <v>0</v>
      </c>
      <c r="X118" s="149"/>
      <c r="Y118" s="149"/>
      <c r="Z118" s="149"/>
      <c r="AA118" s="149"/>
      <c r="AB118" s="150"/>
      <c r="AC118" s="148" t="e">
        <f>#REF!</f>
        <v>#REF!</v>
      </c>
      <c r="AD118" s="149"/>
      <c r="AE118" s="149"/>
      <c r="AF118" s="149"/>
      <c r="AG118" s="149"/>
      <c r="AH118" s="150"/>
      <c r="AI118" s="148" t="e">
        <f>AC118*3.3</f>
        <v>#REF!</v>
      </c>
      <c r="AJ118" s="149"/>
      <c r="AK118" s="149"/>
      <c r="AL118" s="149"/>
      <c r="AM118" s="149"/>
      <c r="AN118" s="150"/>
      <c r="AO118" s="148" t="e">
        <f>W118-AI118</f>
        <v>#REF!</v>
      </c>
      <c r="AP118" s="149"/>
      <c r="AQ118" s="149"/>
      <c r="AR118" s="149"/>
      <c r="AS118" s="149"/>
      <c r="AT118" s="150"/>
      <c r="AU118" s="98" t="e">
        <f>IF(AO118&gt;0,AO118,0)</f>
        <v>#REF!</v>
      </c>
      <c r="AV118" s="99"/>
      <c r="AW118" s="99"/>
      <c r="AX118" s="99"/>
      <c r="AY118" s="99"/>
      <c r="AZ118" s="100"/>
      <c r="BA118" s="148" t="e">
        <f>IF(AO118&lt;0,AO118,0)</f>
        <v>#REF!</v>
      </c>
      <c r="BB118" s="149"/>
      <c r="BC118" s="149"/>
      <c r="BD118" s="149"/>
      <c r="BE118" s="149"/>
      <c r="BF118" s="150"/>
      <c r="BG118" s="98" t="e">
        <f>IF(BA118&lt;0,AU115+BA118,0)</f>
        <v>#REF!</v>
      </c>
      <c r="BH118" s="99"/>
      <c r="BI118" s="99"/>
      <c r="BJ118" s="99"/>
      <c r="BK118" s="99"/>
      <c r="BL118" s="100"/>
      <c r="BM118" s="98" t="e">
        <f>IF(BG118&gt;0,0,BG118)</f>
        <v>#REF!</v>
      </c>
      <c r="BN118" s="99"/>
      <c r="BO118" s="99"/>
      <c r="BP118" s="99"/>
      <c r="BQ118" s="99"/>
      <c r="BR118" s="100"/>
      <c r="BS118" s="98" t="e">
        <f>IF(BM118&lt;0,BM118+AU121,0)</f>
        <v>#REF!</v>
      </c>
      <c r="BT118" s="99"/>
      <c r="BU118" s="99"/>
      <c r="BV118" s="99"/>
      <c r="BW118" s="99"/>
      <c r="BX118" s="100"/>
      <c r="BY118" s="98" t="e">
        <f>IF(BS118&lt;0,"NG","OK")</f>
        <v>#REF!</v>
      </c>
      <c r="BZ118" s="99"/>
      <c r="CA118" s="99"/>
      <c r="CB118" s="99"/>
      <c r="CC118" s="99"/>
      <c r="CD118" s="100"/>
      <c r="CE118" s="98">
        <f>ROUNDDOWN(W118/3.3,)</f>
        <v>0</v>
      </c>
      <c r="CF118" s="99"/>
      <c r="CG118" s="99"/>
      <c r="CH118" s="99"/>
      <c r="CI118" s="99"/>
      <c r="CJ118" s="100"/>
      <c r="CK118" s="107" t="e">
        <f>IF(CE118-AC118&gt;=0,AC118,CE118)</f>
        <v>#REF!</v>
      </c>
      <c r="CL118" s="108"/>
      <c r="CM118" s="108"/>
      <c r="CN118" s="108"/>
      <c r="CO118" s="108"/>
      <c r="CP118" s="109"/>
      <c r="CQ118" s="98" t="e">
        <f>IF(CE118-AC118&gt;=0,0,CE118-AC118)</f>
        <v>#REF!</v>
      </c>
      <c r="CR118" s="99"/>
      <c r="CS118" s="99"/>
      <c r="CT118" s="99"/>
      <c r="CU118" s="99"/>
      <c r="CV118" s="100"/>
      <c r="CW118" s="98" t="e">
        <f>IF(CQ118=0,CE118-CK118,0)</f>
        <v>#REF!</v>
      </c>
      <c r="CX118" s="99"/>
      <c r="CY118" s="99"/>
      <c r="CZ118" s="99"/>
      <c r="DA118" s="99"/>
      <c r="DB118" s="100"/>
      <c r="DC118" s="107" t="e">
        <f>IF(CW118=0,0,IF(CQ121&lt;0,(IF(CQ121+CW118&lt;=0,CW118,ABS(CQ121))),0))</f>
        <v>#REF!</v>
      </c>
      <c r="DD118" s="108"/>
      <c r="DE118" s="108"/>
      <c r="DF118" s="108"/>
      <c r="DG118" s="108"/>
      <c r="DH118" s="109"/>
      <c r="DI118" s="98" t="e">
        <f>CQ118+DC115</f>
        <v>#REF!</v>
      </c>
      <c r="DJ118" s="99"/>
      <c r="DK118" s="99"/>
      <c r="DL118" s="99"/>
      <c r="DM118" s="99"/>
      <c r="DN118" s="100"/>
      <c r="DO118" s="98" t="e">
        <f>CW118-DC118</f>
        <v>#REF!</v>
      </c>
      <c r="DP118" s="99"/>
      <c r="DQ118" s="99"/>
      <c r="DR118" s="99"/>
      <c r="DS118" s="99"/>
      <c r="DT118" s="100"/>
      <c r="DU118" s="107" t="e">
        <f>IF(DO118=0,0,IF(DO118+CQ115&gt;0,ABS(CQ115),DO118))</f>
        <v>#REF!</v>
      </c>
      <c r="DV118" s="108"/>
      <c r="DW118" s="108"/>
      <c r="DX118" s="108"/>
      <c r="DY118" s="108"/>
      <c r="DZ118" s="109"/>
      <c r="EA118" s="107" t="e">
        <f>SUM(CK118,DC118,DU118)</f>
        <v>#REF!</v>
      </c>
      <c r="EB118" s="108"/>
      <c r="EC118" s="108"/>
      <c r="ED118" s="108"/>
      <c r="EE118" s="108"/>
      <c r="EF118" s="109"/>
    </row>
    <row r="119" spans="1:136" ht="8.25" customHeight="1" thickBot="1">
      <c r="A119" s="132"/>
      <c r="B119" s="133"/>
      <c r="C119" s="133"/>
      <c r="D119" s="134"/>
      <c r="E119" s="145"/>
      <c r="F119" s="146"/>
      <c r="G119" s="146"/>
      <c r="H119" s="146"/>
      <c r="I119" s="146"/>
      <c r="J119" s="147"/>
      <c r="K119" s="110"/>
      <c r="L119" s="111"/>
      <c r="M119" s="111"/>
      <c r="N119" s="111"/>
      <c r="O119" s="111"/>
      <c r="P119" s="112"/>
      <c r="Q119" s="110"/>
      <c r="R119" s="111"/>
      <c r="S119" s="111"/>
      <c r="T119" s="111"/>
      <c r="U119" s="111"/>
      <c r="V119" s="112"/>
      <c r="W119" s="151"/>
      <c r="X119" s="149"/>
      <c r="Y119" s="149"/>
      <c r="Z119" s="149"/>
      <c r="AA119" s="149"/>
      <c r="AB119" s="150"/>
      <c r="AC119" s="151"/>
      <c r="AD119" s="149"/>
      <c r="AE119" s="149"/>
      <c r="AF119" s="149"/>
      <c r="AG119" s="149"/>
      <c r="AH119" s="150"/>
      <c r="AI119" s="151"/>
      <c r="AJ119" s="149"/>
      <c r="AK119" s="149"/>
      <c r="AL119" s="149"/>
      <c r="AM119" s="149"/>
      <c r="AN119" s="150"/>
      <c r="AO119" s="151"/>
      <c r="AP119" s="149"/>
      <c r="AQ119" s="149"/>
      <c r="AR119" s="149"/>
      <c r="AS119" s="149"/>
      <c r="AT119" s="150"/>
      <c r="AU119" s="101"/>
      <c r="AV119" s="102"/>
      <c r="AW119" s="102"/>
      <c r="AX119" s="102"/>
      <c r="AY119" s="102"/>
      <c r="AZ119" s="103"/>
      <c r="BA119" s="151"/>
      <c r="BB119" s="149"/>
      <c r="BC119" s="149"/>
      <c r="BD119" s="149"/>
      <c r="BE119" s="149"/>
      <c r="BF119" s="150"/>
      <c r="BG119" s="101"/>
      <c r="BH119" s="102"/>
      <c r="BI119" s="102"/>
      <c r="BJ119" s="102"/>
      <c r="BK119" s="102"/>
      <c r="BL119" s="103"/>
      <c r="BM119" s="101"/>
      <c r="BN119" s="102"/>
      <c r="BO119" s="102"/>
      <c r="BP119" s="102"/>
      <c r="BQ119" s="102"/>
      <c r="BR119" s="103"/>
      <c r="BS119" s="101"/>
      <c r="BT119" s="102"/>
      <c r="BU119" s="102"/>
      <c r="BV119" s="102"/>
      <c r="BW119" s="102"/>
      <c r="BX119" s="103"/>
      <c r="BY119" s="101"/>
      <c r="BZ119" s="102"/>
      <c r="CA119" s="102"/>
      <c r="CB119" s="102"/>
      <c r="CC119" s="102"/>
      <c r="CD119" s="103"/>
      <c r="CE119" s="101"/>
      <c r="CF119" s="102"/>
      <c r="CG119" s="102"/>
      <c r="CH119" s="102"/>
      <c r="CI119" s="102"/>
      <c r="CJ119" s="103"/>
      <c r="CK119" s="110"/>
      <c r="CL119" s="111"/>
      <c r="CM119" s="111"/>
      <c r="CN119" s="111"/>
      <c r="CO119" s="111"/>
      <c r="CP119" s="112"/>
      <c r="CQ119" s="101"/>
      <c r="CR119" s="102"/>
      <c r="CS119" s="102"/>
      <c r="CT119" s="102"/>
      <c r="CU119" s="102"/>
      <c r="CV119" s="103"/>
      <c r="CW119" s="101"/>
      <c r="CX119" s="102"/>
      <c r="CY119" s="102"/>
      <c r="CZ119" s="102"/>
      <c r="DA119" s="102"/>
      <c r="DB119" s="103"/>
      <c r="DC119" s="110"/>
      <c r="DD119" s="111"/>
      <c r="DE119" s="111"/>
      <c r="DF119" s="111"/>
      <c r="DG119" s="111"/>
      <c r="DH119" s="112"/>
      <c r="DI119" s="101"/>
      <c r="DJ119" s="102"/>
      <c r="DK119" s="102"/>
      <c r="DL119" s="102"/>
      <c r="DM119" s="102"/>
      <c r="DN119" s="103"/>
      <c r="DO119" s="101"/>
      <c r="DP119" s="102"/>
      <c r="DQ119" s="102"/>
      <c r="DR119" s="102"/>
      <c r="DS119" s="102"/>
      <c r="DT119" s="103"/>
      <c r="DU119" s="110"/>
      <c r="DV119" s="111"/>
      <c r="DW119" s="111"/>
      <c r="DX119" s="111"/>
      <c r="DY119" s="111"/>
      <c r="DZ119" s="112"/>
      <c r="EA119" s="110"/>
      <c r="EB119" s="111"/>
      <c r="EC119" s="111"/>
      <c r="ED119" s="111"/>
      <c r="EE119" s="111"/>
      <c r="EF119" s="112"/>
    </row>
    <row r="120" spans="1:136" ht="8.25" customHeight="1" thickBot="1">
      <c r="A120" s="132"/>
      <c r="B120" s="133"/>
      <c r="C120" s="133"/>
      <c r="D120" s="134"/>
      <c r="E120" s="145"/>
      <c r="F120" s="146"/>
      <c r="G120" s="146"/>
      <c r="H120" s="146"/>
      <c r="I120" s="146"/>
      <c r="J120" s="147"/>
      <c r="K120" s="113"/>
      <c r="L120" s="114"/>
      <c r="M120" s="114"/>
      <c r="N120" s="114"/>
      <c r="O120" s="114"/>
      <c r="P120" s="115"/>
      <c r="Q120" s="113"/>
      <c r="R120" s="114"/>
      <c r="S120" s="114"/>
      <c r="T120" s="114"/>
      <c r="U120" s="114"/>
      <c r="V120" s="115"/>
      <c r="W120" s="151"/>
      <c r="X120" s="149"/>
      <c r="Y120" s="149"/>
      <c r="Z120" s="149"/>
      <c r="AA120" s="149"/>
      <c r="AB120" s="150"/>
      <c r="AC120" s="151"/>
      <c r="AD120" s="149"/>
      <c r="AE120" s="149"/>
      <c r="AF120" s="149"/>
      <c r="AG120" s="149"/>
      <c r="AH120" s="150"/>
      <c r="AI120" s="151"/>
      <c r="AJ120" s="149"/>
      <c r="AK120" s="149"/>
      <c r="AL120" s="149"/>
      <c r="AM120" s="149"/>
      <c r="AN120" s="150"/>
      <c r="AO120" s="151"/>
      <c r="AP120" s="149"/>
      <c r="AQ120" s="149"/>
      <c r="AR120" s="149"/>
      <c r="AS120" s="149"/>
      <c r="AT120" s="150"/>
      <c r="AU120" s="104"/>
      <c r="AV120" s="105"/>
      <c r="AW120" s="105"/>
      <c r="AX120" s="105"/>
      <c r="AY120" s="105"/>
      <c r="AZ120" s="106"/>
      <c r="BA120" s="151"/>
      <c r="BB120" s="149"/>
      <c r="BC120" s="149"/>
      <c r="BD120" s="149"/>
      <c r="BE120" s="149"/>
      <c r="BF120" s="150"/>
      <c r="BG120" s="104"/>
      <c r="BH120" s="105"/>
      <c r="BI120" s="105"/>
      <c r="BJ120" s="105"/>
      <c r="BK120" s="105"/>
      <c r="BL120" s="106"/>
      <c r="BM120" s="104"/>
      <c r="BN120" s="105"/>
      <c r="BO120" s="105"/>
      <c r="BP120" s="105"/>
      <c r="BQ120" s="105"/>
      <c r="BR120" s="106"/>
      <c r="BS120" s="104"/>
      <c r="BT120" s="105"/>
      <c r="BU120" s="105"/>
      <c r="BV120" s="105"/>
      <c r="BW120" s="105"/>
      <c r="BX120" s="106"/>
      <c r="BY120" s="104"/>
      <c r="BZ120" s="105"/>
      <c r="CA120" s="105"/>
      <c r="CB120" s="105"/>
      <c r="CC120" s="105"/>
      <c r="CD120" s="106"/>
      <c r="CE120" s="104"/>
      <c r="CF120" s="105"/>
      <c r="CG120" s="105"/>
      <c r="CH120" s="105"/>
      <c r="CI120" s="105"/>
      <c r="CJ120" s="106"/>
      <c r="CK120" s="113"/>
      <c r="CL120" s="114"/>
      <c r="CM120" s="114"/>
      <c r="CN120" s="114"/>
      <c r="CO120" s="114"/>
      <c r="CP120" s="115"/>
      <c r="CQ120" s="104"/>
      <c r="CR120" s="105"/>
      <c r="CS120" s="105"/>
      <c r="CT120" s="105"/>
      <c r="CU120" s="105"/>
      <c r="CV120" s="106"/>
      <c r="CW120" s="104"/>
      <c r="CX120" s="105"/>
      <c r="CY120" s="105"/>
      <c r="CZ120" s="105"/>
      <c r="DA120" s="105"/>
      <c r="DB120" s="106"/>
      <c r="DC120" s="113"/>
      <c r="DD120" s="114"/>
      <c r="DE120" s="114"/>
      <c r="DF120" s="114"/>
      <c r="DG120" s="114"/>
      <c r="DH120" s="115"/>
      <c r="DI120" s="104"/>
      <c r="DJ120" s="105"/>
      <c r="DK120" s="105"/>
      <c r="DL120" s="105"/>
      <c r="DM120" s="105"/>
      <c r="DN120" s="106"/>
      <c r="DO120" s="104"/>
      <c r="DP120" s="105"/>
      <c r="DQ120" s="105"/>
      <c r="DR120" s="105"/>
      <c r="DS120" s="105"/>
      <c r="DT120" s="106"/>
      <c r="DU120" s="113"/>
      <c r="DV120" s="114"/>
      <c r="DW120" s="114"/>
      <c r="DX120" s="114"/>
      <c r="DY120" s="114"/>
      <c r="DZ120" s="115"/>
      <c r="EA120" s="113"/>
      <c r="EB120" s="114"/>
      <c r="EC120" s="114"/>
      <c r="ED120" s="114"/>
      <c r="EE120" s="114"/>
      <c r="EF120" s="115"/>
    </row>
    <row r="121" spans="1:136" ht="8.25" customHeight="1" thickBot="1">
      <c r="A121" s="132"/>
      <c r="B121" s="133"/>
      <c r="C121" s="133"/>
      <c r="D121" s="134"/>
      <c r="E121" s="145">
        <v>3</v>
      </c>
      <c r="F121" s="146"/>
      <c r="G121" s="146"/>
      <c r="H121" s="146"/>
      <c r="I121" s="146"/>
      <c r="J121" s="147"/>
      <c r="K121" s="107" t="e">
        <f>EA121</f>
        <v>#REF!</v>
      </c>
      <c r="L121" s="108"/>
      <c r="M121" s="108"/>
      <c r="N121" s="108"/>
      <c r="O121" s="108"/>
      <c r="P121" s="109"/>
      <c r="Q121" s="107" t="e">
        <f>BY121</f>
        <v>#REF!</v>
      </c>
      <c r="R121" s="108"/>
      <c r="S121" s="108"/>
      <c r="T121" s="108"/>
      <c r="U121" s="108"/>
      <c r="V121" s="109"/>
      <c r="W121" s="148">
        <f>AC78</f>
        <v>0</v>
      </c>
      <c r="X121" s="149"/>
      <c r="Y121" s="149"/>
      <c r="Z121" s="149"/>
      <c r="AA121" s="149"/>
      <c r="AB121" s="150"/>
      <c r="AC121" s="148" t="e">
        <f>#REF!</f>
        <v>#REF!</v>
      </c>
      <c r="AD121" s="149"/>
      <c r="AE121" s="149"/>
      <c r="AF121" s="149"/>
      <c r="AG121" s="149"/>
      <c r="AH121" s="150"/>
      <c r="AI121" s="148" t="e">
        <f>AC121*3.3</f>
        <v>#REF!</v>
      </c>
      <c r="AJ121" s="149"/>
      <c r="AK121" s="149"/>
      <c r="AL121" s="149"/>
      <c r="AM121" s="149"/>
      <c r="AN121" s="150"/>
      <c r="AO121" s="148" t="e">
        <f>W121-AI121</f>
        <v>#REF!</v>
      </c>
      <c r="AP121" s="149"/>
      <c r="AQ121" s="149"/>
      <c r="AR121" s="149"/>
      <c r="AS121" s="149"/>
      <c r="AT121" s="150"/>
      <c r="AU121" s="98" t="e">
        <f>IF(AO121&gt;0,AO121,0)</f>
        <v>#REF!</v>
      </c>
      <c r="AV121" s="99"/>
      <c r="AW121" s="99"/>
      <c r="AX121" s="99"/>
      <c r="AY121" s="99"/>
      <c r="AZ121" s="100"/>
      <c r="BA121" s="148" t="e">
        <f>IF(AO121&lt;0,AO121,0)</f>
        <v>#REF!</v>
      </c>
      <c r="BB121" s="149"/>
      <c r="BC121" s="149"/>
      <c r="BD121" s="149"/>
      <c r="BE121" s="149"/>
      <c r="BF121" s="150"/>
      <c r="BG121" s="98" t="e">
        <f>IF(BA121&lt;0,AU118+BA121,0)</f>
        <v>#REF!</v>
      </c>
      <c r="BH121" s="99"/>
      <c r="BI121" s="99"/>
      <c r="BJ121" s="99"/>
      <c r="BK121" s="99"/>
      <c r="BL121" s="100"/>
      <c r="BM121" s="98" t="e">
        <f>IF(BG121&gt;0,0,BG121)</f>
        <v>#REF!</v>
      </c>
      <c r="BN121" s="99"/>
      <c r="BO121" s="99"/>
      <c r="BP121" s="99"/>
      <c r="BQ121" s="99"/>
      <c r="BR121" s="100"/>
      <c r="BS121" s="98" t="e">
        <f>IF(BM121&lt;0,BM121+AU124,0)</f>
        <v>#REF!</v>
      </c>
      <c r="BT121" s="99"/>
      <c r="BU121" s="99"/>
      <c r="BV121" s="99"/>
      <c r="BW121" s="99"/>
      <c r="BX121" s="100"/>
      <c r="BY121" s="98" t="e">
        <f>IF(BS121&lt;0,"NG","OK")</f>
        <v>#REF!</v>
      </c>
      <c r="BZ121" s="99"/>
      <c r="CA121" s="99"/>
      <c r="CB121" s="99"/>
      <c r="CC121" s="99"/>
      <c r="CD121" s="100"/>
      <c r="CE121" s="98">
        <f>ROUNDDOWN(W121/3.3,)</f>
        <v>0</v>
      </c>
      <c r="CF121" s="99"/>
      <c r="CG121" s="99"/>
      <c r="CH121" s="99"/>
      <c r="CI121" s="99"/>
      <c r="CJ121" s="100"/>
      <c r="CK121" s="107" t="e">
        <f>IF(CE121-AC121&gt;=0,AC121,CE121)</f>
        <v>#REF!</v>
      </c>
      <c r="CL121" s="108"/>
      <c r="CM121" s="108"/>
      <c r="CN121" s="108"/>
      <c r="CO121" s="108"/>
      <c r="CP121" s="109"/>
      <c r="CQ121" s="98" t="e">
        <f>IF(CE121-AC121&gt;=0,0,CE121-AC121)</f>
        <v>#REF!</v>
      </c>
      <c r="CR121" s="99"/>
      <c r="CS121" s="99"/>
      <c r="CT121" s="99"/>
      <c r="CU121" s="99"/>
      <c r="CV121" s="100"/>
      <c r="CW121" s="98" t="e">
        <f>IF(CQ121=0,CE121-CK121,0)</f>
        <v>#REF!</v>
      </c>
      <c r="CX121" s="99"/>
      <c r="CY121" s="99"/>
      <c r="CZ121" s="99"/>
      <c r="DA121" s="99"/>
      <c r="DB121" s="100"/>
      <c r="DC121" s="107" t="e">
        <f>IF(CW121=0,0,IF(CQ124&lt;0,(IF(CQ124+CW121&lt;=0,CW121,ABS(CQ124))),0))</f>
        <v>#REF!</v>
      </c>
      <c r="DD121" s="108"/>
      <c r="DE121" s="108"/>
      <c r="DF121" s="108"/>
      <c r="DG121" s="108"/>
      <c r="DH121" s="109"/>
      <c r="DI121" s="98" t="e">
        <f>CQ121+DC118</f>
        <v>#REF!</v>
      </c>
      <c r="DJ121" s="99"/>
      <c r="DK121" s="99"/>
      <c r="DL121" s="99"/>
      <c r="DM121" s="99"/>
      <c r="DN121" s="100"/>
      <c r="DO121" s="98" t="e">
        <f>CW121-DC121</f>
        <v>#REF!</v>
      </c>
      <c r="DP121" s="99"/>
      <c r="DQ121" s="99"/>
      <c r="DR121" s="99"/>
      <c r="DS121" s="99"/>
      <c r="DT121" s="100"/>
      <c r="DU121" s="107" t="e">
        <f>IF(DO121=0,0,IF(DO121+DI118&gt;0,ABS(DI118),DO121))</f>
        <v>#REF!</v>
      </c>
      <c r="DV121" s="108"/>
      <c r="DW121" s="108"/>
      <c r="DX121" s="108"/>
      <c r="DY121" s="108"/>
      <c r="DZ121" s="109"/>
      <c r="EA121" s="107" t="e">
        <f>SUM(CK121,DC121,DU121)</f>
        <v>#REF!</v>
      </c>
      <c r="EB121" s="108"/>
      <c r="EC121" s="108"/>
      <c r="ED121" s="108"/>
      <c r="EE121" s="108"/>
      <c r="EF121" s="109"/>
    </row>
    <row r="122" spans="1:136" ht="8.25" customHeight="1" thickBot="1">
      <c r="A122" s="132"/>
      <c r="B122" s="133"/>
      <c r="C122" s="133"/>
      <c r="D122" s="134"/>
      <c r="E122" s="145"/>
      <c r="F122" s="146"/>
      <c r="G122" s="146"/>
      <c r="H122" s="146"/>
      <c r="I122" s="146"/>
      <c r="J122" s="147"/>
      <c r="K122" s="110"/>
      <c r="L122" s="111"/>
      <c r="M122" s="111"/>
      <c r="N122" s="111"/>
      <c r="O122" s="111"/>
      <c r="P122" s="112"/>
      <c r="Q122" s="110"/>
      <c r="R122" s="111"/>
      <c r="S122" s="111"/>
      <c r="T122" s="111"/>
      <c r="U122" s="111"/>
      <c r="V122" s="112"/>
      <c r="W122" s="151"/>
      <c r="X122" s="149"/>
      <c r="Y122" s="149"/>
      <c r="Z122" s="149"/>
      <c r="AA122" s="149"/>
      <c r="AB122" s="150"/>
      <c r="AC122" s="151"/>
      <c r="AD122" s="149"/>
      <c r="AE122" s="149"/>
      <c r="AF122" s="149"/>
      <c r="AG122" s="149"/>
      <c r="AH122" s="150"/>
      <c r="AI122" s="151"/>
      <c r="AJ122" s="149"/>
      <c r="AK122" s="149"/>
      <c r="AL122" s="149"/>
      <c r="AM122" s="149"/>
      <c r="AN122" s="150"/>
      <c r="AO122" s="151"/>
      <c r="AP122" s="149"/>
      <c r="AQ122" s="149"/>
      <c r="AR122" s="149"/>
      <c r="AS122" s="149"/>
      <c r="AT122" s="150"/>
      <c r="AU122" s="101"/>
      <c r="AV122" s="102"/>
      <c r="AW122" s="102"/>
      <c r="AX122" s="102"/>
      <c r="AY122" s="102"/>
      <c r="AZ122" s="103"/>
      <c r="BA122" s="151"/>
      <c r="BB122" s="149"/>
      <c r="BC122" s="149"/>
      <c r="BD122" s="149"/>
      <c r="BE122" s="149"/>
      <c r="BF122" s="150"/>
      <c r="BG122" s="101"/>
      <c r="BH122" s="102"/>
      <c r="BI122" s="102"/>
      <c r="BJ122" s="102"/>
      <c r="BK122" s="102"/>
      <c r="BL122" s="103"/>
      <c r="BM122" s="101"/>
      <c r="BN122" s="102"/>
      <c r="BO122" s="102"/>
      <c r="BP122" s="102"/>
      <c r="BQ122" s="102"/>
      <c r="BR122" s="103"/>
      <c r="BS122" s="101"/>
      <c r="BT122" s="102"/>
      <c r="BU122" s="102"/>
      <c r="BV122" s="102"/>
      <c r="BW122" s="102"/>
      <c r="BX122" s="103"/>
      <c r="BY122" s="101"/>
      <c r="BZ122" s="102"/>
      <c r="CA122" s="102"/>
      <c r="CB122" s="102"/>
      <c r="CC122" s="102"/>
      <c r="CD122" s="103"/>
      <c r="CE122" s="101"/>
      <c r="CF122" s="102"/>
      <c r="CG122" s="102"/>
      <c r="CH122" s="102"/>
      <c r="CI122" s="102"/>
      <c r="CJ122" s="103"/>
      <c r="CK122" s="110"/>
      <c r="CL122" s="111"/>
      <c r="CM122" s="111"/>
      <c r="CN122" s="111"/>
      <c r="CO122" s="111"/>
      <c r="CP122" s="112"/>
      <c r="CQ122" s="101"/>
      <c r="CR122" s="102"/>
      <c r="CS122" s="102"/>
      <c r="CT122" s="102"/>
      <c r="CU122" s="102"/>
      <c r="CV122" s="103"/>
      <c r="CW122" s="101"/>
      <c r="CX122" s="102"/>
      <c r="CY122" s="102"/>
      <c r="CZ122" s="102"/>
      <c r="DA122" s="102"/>
      <c r="DB122" s="103"/>
      <c r="DC122" s="110"/>
      <c r="DD122" s="111"/>
      <c r="DE122" s="111"/>
      <c r="DF122" s="111"/>
      <c r="DG122" s="111"/>
      <c r="DH122" s="112"/>
      <c r="DI122" s="101"/>
      <c r="DJ122" s="102"/>
      <c r="DK122" s="102"/>
      <c r="DL122" s="102"/>
      <c r="DM122" s="102"/>
      <c r="DN122" s="103"/>
      <c r="DO122" s="101"/>
      <c r="DP122" s="102"/>
      <c r="DQ122" s="102"/>
      <c r="DR122" s="102"/>
      <c r="DS122" s="102"/>
      <c r="DT122" s="103"/>
      <c r="DU122" s="110"/>
      <c r="DV122" s="111"/>
      <c r="DW122" s="111"/>
      <c r="DX122" s="111"/>
      <c r="DY122" s="111"/>
      <c r="DZ122" s="112"/>
      <c r="EA122" s="110"/>
      <c r="EB122" s="111"/>
      <c r="EC122" s="111"/>
      <c r="ED122" s="111"/>
      <c r="EE122" s="111"/>
      <c r="EF122" s="112"/>
    </row>
    <row r="123" spans="1:136" ht="8.25" customHeight="1" thickBot="1">
      <c r="A123" s="132"/>
      <c r="B123" s="133"/>
      <c r="C123" s="133"/>
      <c r="D123" s="134"/>
      <c r="E123" s="145"/>
      <c r="F123" s="146"/>
      <c r="G123" s="146"/>
      <c r="H123" s="146"/>
      <c r="I123" s="146"/>
      <c r="J123" s="147"/>
      <c r="K123" s="113"/>
      <c r="L123" s="114"/>
      <c r="M123" s="114"/>
      <c r="N123" s="114"/>
      <c r="O123" s="114"/>
      <c r="P123" s="115"/>
      <c r="Q123" s="113"/>
      <c r="R123" s="114"/>
      <c r="S123" s="114"/>
      <c r="T123" s="114"/>
      <c r="U123" s="114"/>
      <c r="V123" s="115"/>
      <c r="W123" s="151"/>
      <c r="X123" s="149"/>
      <c r="Y123" s="149"/>
      <c r="Z123" s="149"/>
      <c r="AA123" s="149"/>
      <c r="AB123" s="150"/>
      <c r="AC123" s="151"/>
      <c r="AD123" s="149"/>
      <c r="AE123" s="149"/>
      <c r="AF123" s="149"/>
      <c r="AG123" s="149"/>
      <c r="AH123" s="150"/>
      <c r="AI123" s="151"/>
      <c r="AJ123" s="149"/>
      <c r="AK123" s="149"/>
      <c r="AL123" s="149"/>
      <c r="AM123" s="149"/>
      <c r="AN123" s="150"/>
      <c r="AO123" s="151"/>
      <c r="AP123" s="149"/>
      <c r="AQ123" s="149"/>
      <c r="AR123" s="149"/>
      <c r="AS123" s="149"/>
      <c r="AT123" s="150"/>
      <c r="AU123" s="104"/>
      <c r="AV123" s="105"/>
      <c r="AW123" s="105"/>
      <c r="AX123" s="105"/>
      <c r="AY123" s="105"/>
      <c r="AZ123" s="106"/>
      <c r="BA123" s="151"/>
      <c r="BB123" s="149"/>
      <c r="BC123" s="149"/>
      <c r="BD123" s="149"/>
      <c r="BE123" s="149"/>
      <c r="BF123" s="150"/>
      <c r="BG123" s="104"/>
      <c r="BH123" s="105"/>
      <c r="BI123" s="105"/>
      <c r="BJ123" s="105"/>
      <c r="BK123" s="105"/>
      <c r="BL123" s="106"/>
      <c r="BM123" s="104"/>
      <c r="BN123" s="105"/>
      <c r="BO123" s="105"/>
      <c r="BP123" s="105"/>
      <c r="BQ123" s="105"/>
      <c r="BR123" s="106"/>
      <c r="BS123" s="104"/>
      <c r="BT123" s="105"/>
      <c r="BU123" s="105"/>
      <c r="BV123" s="105"/>
      <c r="BW123" s="105"/>
      <c r="BX123" s="106"/>
      <c r="BY123" s="104"/>
      <c r="BZ123" s="105"/>
      <c r="CA123" s="105"/>
      <c r="CB123" s="105"/>
      <c r="CC123" s="105"/>
      <c r="CD123" s="106"/>
      <c r="CE123" s="104"/>
      <c r="CF123" s="105"/>
      <c r="CG123" s="105"/>
      <c r="CH123" s="105"/>
      <c r="CI123" s="105"/>
      <c r="CJ123" s="106"/>
      <c r="CK123" s="113"/>
      <c r="CL123" s="114"/>
      <c r="CM123" s="114"/>
      <c r="CN123" s="114"/>
      <c r="CO123" s="114"/>
      <c r="CP123" s="115"/>
      <c r="CQ123" s="104"/>
      <c r="CR123" s="105"/>
      <c r="CS123" s="105"/>
      <c r="CT123" s="105"/>
      <c r="CU123" s="105"/>
      <c r="CV123" s="106"/>
      <c r="CW123" s="104"/>
      <c r="CX123" s="105"/>
      <c r="CY123" s="105"/>
      <c r="CZ123" s="105"/>
      <c r="DA123" s="105"/>
      <c r="DB123" s="106"/>
      <c r="DC123" s="113"/>
      <c r="DD123" s="114"/>
      <c r="DE123" s="114"/>
      <c r="DF123" s="114"/>
      <c r="DG123" s="114"/>
      <c r="DH123" s="115"/>
      <c r="DI123" s="104"/>
      <c r="DJ123" s="105"/>
      <c r="DK123" s="105"/>
      <c r="DL123" s="105"/>
      <c r="DM123" s="105"/>
      <c r="DN123" s="106"/>
      <c r="DO123" s="104"/>
      <c r="DP123" s="105"/>
      <c r="DQ123" s="105"/>
      <c r="DR123" s="105"/>
      <c r="DS123" s="105"/>
      <c r="DT123" s="106"/>
      <c r="DU123" s="113"/>
      <c r="DV123" s="114"/>
      <c r="DW123" s="114"/>
      <c r="DX123" s="114"/>
      <c r="DY123" s="114"/>
      <c r="DZ123" s="115"/>
      <c r="EA123" s="113"/>
      <c r="EB123" s="114"/>
      <c r="EC123" s="114"/>
      <c r="ED123" s="114"/>
      <c r="EE123" s="114"/>
      <c r="EF123" s="115"/>
    </row>
    <row r="124" spans="1:136" ht="8.25" customHeight="1" thickBot="1">
      <c r="A124" s="132"/>
      <c r="B124" s="133"/>
      <c r="C124" s="133"/>
      <c r="D124" s="134"/>
      <c r="E124" s="145">
        <v>4</v>
      </c>
      <c r="F124" s="146"/>
      <c r="G124" s="146"/>
      <c r="H124" s="146"/>
      <c r="I124" s="146"/>
      <c r="J124" s="147"/>
      <c r="K124" s="107" t="e">
        <f>EA124</f>
        <v>#REF!</v>
      </c>
      <c r="L124" s="108"/>
      <c r="M124" s="108"/>
      <c r="N124" s="108"/>
      <c r="O124" s="108"/>
      <c r="P124" s="109"/>
      <c r="Q124" s="107" t="e">
        <f>BY124</f>
        <v>#REF!</v>
      </c>
      <c r="R124" s="108"/>
      <c r="S124" s="108"/>
      <c r="T124" s="108"/>
      <c r="U124" s="108"/>
      <c r="V124" s="109"/>
      <c r="W124" s="148">
        <f>AC81</f>
        <v>0</v>
      </c>
      <c r="X124" s="149"/>
      <c r="Y124" s="149"/>
      <c r="Z124" s="149"/>
      <c r="AA124" s="149"/>
      <c r="AB124" s="150"/>
      <c r="AC124" s="148" t="e">
        <f>#REF!</f>
        <v>#REF!</v>
      </c>
      <c r="AD124" s="149"/>
      <c r="AE124" s="149"/>
      <c r="AF124" s="149"/>
      <c r="AG124" s="149"/>
      <c r="AH124" s="150"/>
      <c r="AI124" s="148" t="e">
        <f>AC124*3.3</f>
        <v>#REF!</v>
      </c>
      <c r="AJ124" s="149"/>
      <c r="AK124" s="149"/>
      <c r="AL124" s="149"/>
      <c r="AM124" s="149"/>
      <c r="AN124" s="150"/>
      <c r="AO124" s="148" t="e">
        <f>W124-AI124</f>
        <v>#REF!</v>
      </c>
      <c r="AP124" s="149"/>
      <c r="AQ124" s="149"/>
      <c r="AR124" s="149"/>
      <c r="AS124" s="149"/>
      <c r="AT124" s="150"/>
      <c r="AU124" s="98" t="e">
        <f>IF(AO124&gt;0,AO124,0)</f>
        <v>#REF!</v>
      </c>
      <c r="AV124" s="99"/>
      <c r="AW124" s="99"/>
      <c r="AX124" s="99"/>
      <c r="AY124" s="99"/>
      <c r="AZ124" s="100"/>
      <c r="BA124" s="148" t="e">
        <f>IF(AO124&lt;0,AO124,0)</f>
        <v>#REF!</v>
      </c>
      <c r="BB124" s="149"/>
      <c r="BC124" s="149"/>
      <c r="BD124" s="149"/>
      <c r="BE124" s="149"/>
      <c r="BF124" s="150"/>
      <c r="BG124" s="98" t="e">
        <f>IF(BA124&lt;0,AU121+BA124,0)</f>
        <v>#REF!</v>
      </c>
      <c r="BH124" s="99"/>
      <c r="BI124" s="99"/>
      <c r="BJ124" s="99"/>
      <c r="BK124" s="99"/>
      <c r="BL124" s="100"/>
      <c r="BM124" s="98" t="e">
        <f>IF(BG124&gt;0,0,BG124)</f>
        <v>#REF!</v>
      </c>
      <c r="BN124" s="99"/>
      <c r="BO124" s="99"/>
      <c r="BP124" s="99"/>
      <c r="BQ124" s="99"/>
      <c r="BR124" s="100"/>
      <c r="BS124" s="98"/>
      <c r="BT124" s="99"/>
      <c r="BU124" s="99"/>
      <c r="BV124" s="99"/>
      <c r="BW124" s="99"/>
      <c r="BX124" s="100"/>
      <c r="BY124" s="98" t="e">
        <f>IF(BG124&lt;0,"NG","OK")</f>
        <v>#REF!</v>
      </c>
      <c r="BZ124" s="99"/>
      <c r="CA124" s="99"/>
      <c r="CB124" s="99"/>
      <c r="CC124" s="99"/>
      <c r="CD124" s="100"/>
      <c r="CE124" s="98">
        <f>ROUNDDOWN(W124/3.3,)</f>
        <v>0</v>
      </c>
      <c r="CF124" s="99"/>
      <c r="CG124" s="99"/>
      <c r="CH124" s="99"/>
      <c r="CI124" s="99"/>
      <c r="CJ124" s="100"/>
      <c r="CK124" s="107" t="e">
        <f>IF(CE124-AC124&gt;=0,AC124,CE124)</f>
        <v>#REF!</v>
      </c>
      <c r="CL124" s="108"/>
      <c r="CM124" s="108"/>
      <c r="CN124" s="108"/>
      <c r="CO124" s="108"/>
      <c r="CP124" s="109"/>
      <c r="CQ124" s="98" t="e">
        <f>IF(CE124-AC124&gt;=0,0,CE124-AC124)</f>
        <v>#REF!</v>
      </c>
      <c r="CR124" s="99"/>
      <c r="CS124" s="99"/>
      <c r="CT124" s="99"/>
      <c r="CU124" s="99"/>
      <c r="CV124" s="100"/>
      <c r="CW124" s="98" t="e">
        <f>IF(CQ124=0,CE124-CK124,0)</f>
        <v>#REF!</v>
      </c>
      <c r="CX124" s="99"/>
      <c r="CY124" s="99"/>
      <c r="CZ124" s="99"/>
      <c r="DA124" s="99"/>
      <c r="DB124" s="100"/>
      <c r="DC124" s="107"/>
      <c r="DD124" s="108"/>
      <c r="DE124" s="108"/>
      <c r="DF124" s="108"/>
      <c r="DG124" s="108"/>
      <c r="DH124" s="109"/>
      <c r="DI124" s="98" t="e">
        <f>CQ124+DC121</f>
        <v>#REF!</v>
      </c>
      <c r="DJ124" s="99"/>
      <c r="DK124" s="99"/>
      <c r="DL124" s="99"/>
      <c r="DM124" s="99"/>
      <c r="DN124" s="100"/>
      <c r="DO124" s="98" t="e">
        <f>CW124-DC124</f>
        <v>#REF!</v>
      </c>
      <c r="DP124" s="99"/>
      <c r="DQ124" s="99"/>
      <c r="DR124" s="99"/>
      <c r="DS124" s="99"/>
      <c r="DT124" s="100"/>
      <c r="DU124" s="107" t="e">
        <f>IF(DO124=0,0,IF(DO124+DI121&gt;0,ABS(DI121),DO124))</f>
        <v>#REF!</v>
      </c>
      <c r="DV124" s="108"/>
      <c r="DW124" s="108"/>
      <c r="DX124" s="108"/>
      <c r="DY124" s="108"/>
      <c r="DZ124" s="109"/>
      <c r="EA124" s="107" t="e">
        <f>SUM(CK124,DC124,DU124)</f>
        <v>#REF!</v>
      </c>
      <c r="EB124" s="108"/>
      <c r="EC124" s="108"/>
      <c r="ED124" s="108"/>
      <c r="EE124" s="108"/>
      <c r="EF124" s="109"/>
    </row>
    <row r="125" spans="1:136" ht="8.25" customHeight="1" thickBot="1">
      <c r="A125" s="132"/>
      <c r="B125" s="133"/>
      <c r="C125" s="133"/>
      <c r="D125" s="134"/>
      <c r="E125" s="145"/>
      <c r="F125" s="146"/>
      <c r="G125" s="146"/>
      <c r="H125" s="146"/>
      <c r="I125" s="146"/>
      <c r="J125" s="147"/>
      <c r="K125" s="110"/>
      <c r="L125" s="111"/>
      <c r="M125" s="111"/>
      <c r="N125" s="111"/>
      <c r="O125" s="111"/>
      <c r="P125" s="112"/>
      <c r="Q125" s="110"/>
      <c r="R125" s="111"/>
      <c r="S125" s="111"/>
      <c r="T125" s="111"/>
      <c r="U125" s="111"/>
      <c r="V125" s="112"/>
      <c r="W125" s="151"/>
      <c r="X125" s="149"/>
      <c r="Y125" s="149"/>
      <c r="Z125" s="149"/>
      <c r="AA125" s="149"/>
      <c r="AB125" s="150"/>
      <c r="AC125" s="151"/>
      <c r="AD125" s="149"/>
      <c r="AE125" s="149"/>
      <c r="AF125" s="149"/>
      <c r="AG125" s="149"/>
      <c r="AH125" s="150"/>
      <c r="AI125" s="151"/>
      <c r="AJ125" s="149"/>
      <c r="AK125" s="149"/>
      <c r="AL125" s="149"/>
      <c r="AM125" s="149"/>
      <c r="AN125" s="150"/>
      <c r="AO125" s="151"/>
      <c r="AP125" s="149"/>
      <c r="AQ125" s="149"/>
      <c r="AR125" s="149"/>
      <c r="AS125" s="149"/>
      <c r="AT125" s="150"/>
      <c r="AU125" s="101"/>
      <c r="AV125" s="102"/>
      <c r="AW125" s="102"/>
      <c r="AX125" s="102"/>
      <c r="AY125" s="102"/>
      <c r="AZ125" s="103"/>
      <c r="BA125" s="151"/>
      <c r="BB125" s="149"/>
      <c r="BC125" s="149"/>
      <c r="BD125" s="149"/>
      <c r="BE125" s="149"/>
      <c r="BF125" s="150"/>
      <c r="BG125" s="101"/>
      <c r="BH125" s="102"/>
      <c r="BI125" s="102"/>
      <c r="BJ125" s="102"/>
      <c r="BK125" s="102"/>
      <c r="BL125" s="103"/>
      <c r="BM125" s="101"/>
      <c r="BN125" s="102"/>
      <c r="BO125" s="102"/>
      <c r="BP125" s="102"/>
      <c r="BQ125" s="102"/>
      <c r="BR125" s="103"/>
      <c r="BS125" s="101"/>
      <c r="BT125" s="102"/>
      <c r="BU125" s="102"/>
      <c r="BV125" s="102"/>
      <c r="BW125" s="102"/>
      <c r="BX125" s="103"/>
      <c r="BY125" s="101"/>
      <c r="BZ125" s="102"/>
      <c r="CA125" s="102"/>
      <c r="CB125" s="102"/>
      <c r="CC125" s="102"/>
      <c r="CD125" s="103"/>
      <c r="CE125" s="101"/>
      <c r="CF125" s="102"/>
      <c r="CG125" s="102"/>
      <c r="CH125" s="102"/>
      <c r="CI125" s="102"/>
      <c r="CJ125" s="103"/>
      <c r="CK125" s="110"/>
      <c r="CL125" s="111"/>
      <c r="CM125" s="111"/>
      <c r="CN125" s="111"/>
      <c r="CO125" s="111"/>
      <c r="CP125" s="112"/>
      <c r="CQ125" s="101"/>
      <c r="CR125" s="102"/>
      <c r="CS125" s="102"/>
      <c r="CT125" s="102"/>
      <c r="CU125" s="102"/>
      <c r="CV125" s="103"/>
      <c r="CW125" s="101"/>
      <c r="CX125" s="102"/>
      <c r="CY125" s="102"/>
      <c r="CZ125" s="102"/>
      <c r="DA125" s="102"/>
      <c r="DB125" s="103"/>
      <c r="DC125" s="110"/>
      <c r="DD125" s="111"/>
      <c r="DE125" s="111"/>
      <c r="DF125" s="111"/>
      <c r="DG125" s="111"/>
      <c r="DH125" s="112"/>
      <c r="DI125" s="101"/>
      <c r="DJ125" s="102"/>
      <c r="DK125" s="102"/>
      <c r="DL125" s="102"/>
      <c r="DM125" s="102"/>
      <c r="DN125" s="103"/>
      <c r="DO125" s="101"/>
      <c r="DP125" s="102"/>
      <c r="DQ125" s="102"/>
      <c r="DR125" s="102"/>
      <c r="DS125" s="102"/>
      <c r="DT125" s="103"/>
      <c r="DU125" s="110"/>
      <c r="DV125" s="111"/>
      <c r="DW125" s="111"/>
      <c r="DX125" s="111"/>
      <c r="DY125" s="111"/>
      <c r="DZ125" s="112"/>
      <c r="EA125" s="110"/>
      <c r="EB125" s="111"/>
      <c r="EC125" s="111"/>
      <c r="ED125" s="111"/>
      <c r="EE125" s="111"/>
      <c r="EF125" s="112"/>
    </row>
    <row r="126" spans="1:136" ht="8.25" customHeight="1" thickBot="1">
      <c r="A126" s="135"/>
      <c r="B126" s="136"/>
      <c r="C126" s="136"/>
      <c r="D126" s="137"/>
      <c r="E126" s="145"/>
      <c r="F126" s="146"/>
      <c r="G126" s="146"/>
      <c r="H126" s="146"/>
      <c r="I126" s="146"/>
      <c r="J126" s="147"/>
      <c r="K126" s="113"/>
      <c r="L126" s="114"/>
      <c r="M126" s="114"/>
      <c r="N126" s="114"/>
      <c r="O126" s="114"/>
      <c r="P126" s="115"/>
      <c r="Q126" s="113"/>
      <c r="R126" s="114"/>
      <c r="S126" s="114"/>
      <c r="T126" s="114"/>
      <c r="U126" s="114"/>
      <c r="V126" s="115"/>
      <c r="W126" s="151"/>
      <c r="X126" s="149"/>
      <c r="Y126" s="149"/>
      <c r="Z126" s="149"/>
      <c r="AA126" s="149"/>
      <c r="AB126" s="150"/>
      <c r="AC126" s="151"/>
      <c r="AD126" s="149"/>
      <c r="AE126" s="149"/>
      <c r="AF126" s="149"/>
      <c r="AG126" s="149"/>
      <c r="AH126" s="150"/>
      <c r="AI126" s="151"/>
      <c r="AJ126" s="149"/>
      <c r="AK126" s="149"/>
      <c r="AL126" s="149"/>
      <c r="AM126" s="149"/>
      <c r="AN126" s="150"/>
      <c r="AO126" s="151"/>
      <c r="AP126" s="149"/>
      <c r="AQ126" s="149"/>
      <c r="AR126" s="149"/>
      <c r="AS126" s="149"/>
      <c r="AT126" s="150"/>
      <c r="AU126" s="104"/>
      <c r="AV126" s="105"/>
      <c r="AW126" s="105"/>
      <c r="AX126" s="105"/>
      <c r="AY126" s="105"/>
      <c r="AZ126" s="106"/>
      <c r="BA126" s="151"/>
      <c r="BB126" s="149"/>
      <c r="BC126" s="149"/>
      <c r="BD126" s="149"/>
      <c r="BE126" s="149"/>
      <c r="BF126" s="150"/>
      <c r="BG126" s="104"/>
      <c r="BH126" s="105"/>
      <c r="BI126" s="105"/>
      <c r="BJ126" s="105"/>
      <c r="BK126" s="105"/>
      <c r="BL126" s="106"/>
      <c r="BM126" s="104"/>
      <c r="BN126" s="105"/>
      <c r="BO126" s="105"/>
      <c r="BP126" s="105"/>
      <c r="BQ126" s="105"/>
      <c r="BR126" s="106"/>
      <c r="BS126" s="104"/>
      <c r="BT126" s="105"/>
      <c r="BU126" s="105"/>
      <c r="BV126" s="105"/>
      <c r="BW126" s="105"/>
      <c r="BX126" s="106"/>
      <c r="BY126" s="104"/>
      <c r="BZ126" s="105"/>
      <c r="CA126" s="105"/>
      <c r="CB126" s="105"/>
      <c r="CC126" s="105"/>
      <c r="CD126" s="106"/>
      <c r="CE126" s="104"/>
      <c r="CF126" s="105"/>
      <c r="CG126" s="105"/>
      <c r="CH126" s="105"/>
      <c r="CI126" s="105"/>
      <c r="CJ126" s="106"/>
      <c r="CK126" s="113"/>
      <c r="CL126" s="114"/>
      <c r="CM126" s="114"/>
      <c r="CN126" s="114"/>
      <c r="CO126" s="114"/>
      <c r="CP126" s="115"/>
      <c r="CQ126" s="104"/>
      <c r="CR126" s="105"/>
      <c r="CS126" s="105"/>
      <c r="CT126" s="105"/>
      <c r="CU126" s="105"/>
      <c r="CV126" s="106"/>
      <c r="CW126" s="104"/>
      <c r="CX126" s="105"/>
      <c r="CY126" s="105"/>
      <c r="CZ126" s="105"/>
      <c r="DA126" s="105"/>
      <c r="DB126" s="106"/>
      <c r="DC126" s="113"/>
      <c r="DD126" s="114"/>
      <c r="DE126" s="114"/>
      <c r="DF126" s="114"/>
      <c r="DG126" s="114"/>
      <c r="DH126" s="115"/>
      <c r="DI126" s="104"/>
      <c r="DJ126" s="105"/>
      <c r="DK126" s="105"/>
      <c r="DL126" s="105"/>
      <c r="DM126" s="105"/>
      <c r="DN126" s="106"/>
      <c r="DO126" s="104"/>
      <c r="DP126" s="105"/>
      <c r="DQ126" s="105"/>
      <c r="DR126" s="105"/>
      <c r="DS126" s="105"/>
      <c r="DT126" s="106"/>
      <c r="DU126" s="113"/>
      <c r="DV126" s="114"/>
      <c r="DW126" s="114"/>
      <c r="DX126" s="114"/>
      <c r="DY126" s="114"/>
      <c r="DZ126" s="115"/>
      <c r="EA126" s="113"/>
      <c r="EB126" s="114"/>
      <c r="EC126" s="114"/>
      <c r="ED126" s="114"/>
      <c r="EE126" s="114"/>
      <c r="EF126" s="115"/>
    </row>
    <row r="127" spans="1:136" ht="8.25" customHeight="1">
      <c r="K127" s="12"/>
      <c r="L127" s="12"/>
      <c r="M127" s="12"/>
      <c r="N127" s="12"/>
      <c r="O127" s="12"/>
      <c r="P127" s="12"/>
      <c r="Q127" s="12"/>
      <c r="R127" s="12"/>
      <c r="S127" s="12"/>
      <c r="T127" s="12"/>
      <c r="U127" s="12"/>
      <c r="V127" s="12"/>
    </row>
    <row r="128" spans="1:136" ht="8.25" customHeight="1">
      <c r="K128" s="12"/>
      <c r="L128" s="12"/>
      <c r="M128" s="12"/>
      <c r="N128" s="12"/>
      <c r="O128" s="12"/>
      <c r="P128" s="12"/>
      <c r="Q128" s="12"/>
      <c r="R128" s="12"/>
      <c r="S128" s="12"/>
      <c r="T128" s="12"/>
      <c r="U128" s="12"/>
      <c r="V128" s="12"/>
    </row>
    <row r="129" spans="1:136" ht="8.25" customHeight="1" thickBot="1">
      <c r="K129" s="12"/>
      <c r="L129" s="12"/>
      <c r="M129" s="12"/>
      <c r="N129" s="12"/>
      <c r="O129" s="12"/>
      <c r="P129" s="12"/>
      <c r="Q129" s="12"/>
      <c r="R129" s="12"/>
      <c r="S129" s="12"/>
      <c r="T129" s="12"/>
      <c r="U129" s="12"/>
      <c r="V129" s="12"/>
    </row>
    <row r="130" spans="1:136" ht="17.25" customHeight="1">
      <c r="A130" s="129" t="s">
        <v>31</v>
      </c>
      <c r="B130" s="130"/>
      <c r="C130" s="130"/>
      <c r="D130" s="131"/>
      <c r="E130" s="138" t="s">
        <v>21</v>
      </c>
      <c r="F130" s="139"/>
      <c r="G130" s="139"/>
      <c r="H130" s="139"/>
      <c r="I130" s="139"/>
      <c r="J130" s="140"/>
      <c r="K130" s="128" t="s">
        <v>29</v>
      </c>
      <c r="L130" s="123"/>
      <c r="M130" s="123"/>
      <c r="N130" s="123"/>
      <c r="O130" s="123"/>
      <c r="P130" s="124"/>
      <c r="Q130" s="128" t="s">
        <v>9</v>
      </c>
      <c r="R130" s="123"/>
      <c r="S130" s="123"/>
      <c r="T130" s="123"/>
      <c r="U130" s="123"/>
      <c r="V130" s="124"/>
      <c r="W130" s="138" t="s">
        <v>19</v>
      </c>
      <c r="X130" s="139"/>
      <c r="Y130" s="139"/>
      <c r="Z130" s="139"/>
      <c r="AA130" s="139"/>
      <c r="AB130" s="140"/>
      <c r="AC130" s="144" t="s">
        <v>25</v>
      </c>
      <c r="AD130" s="117"/>
      <c r="AE130" s="117"/>
      <c r="AF130" s="117"/>
      <c r="AG130" s="117"/>
      <c r="AH130" s="118"/>
      <c r="AI130" s="138" t="s">
        <v>18</v>
      </c>
      <c r="AJ130" s="139"/>
      <c r="AK130" s="139"/>
      <c r="AL130" s="139"/>
      <c r="AM130" s="139"/>
      <c r="AN130" s="140"/>
      <c r="AO130" s="138" t="s">
        <v>20</v>
      </c>
      <c r="AP130" s="139"/>
      <c r="AQ130" s="139"/>
      <c r="AR130" s="139"/>
      <c r="AS130" s="139"/>
      <c r="AT130" s="140"/>
      <c r="AU130" s="144" t="s">
        <v>24</v>
      </c>
      <c r="AV130" s="117"/>
      <c r="AW130" s="117"/>
      <c r="AX130" s="117"/>
      <c r="AY130" s="117"/>
      <c r="AZ130" s="118"/>
      <c r="BA130" s="144" t="s">
        <v>26</v>
      </c>
      <c r="BB130" s="117"/>
      <c r="BC130" s="117"/>
      <c r="BD130" s="117"/>
      <c r="BE130" s="117"/>
      <c r="BF130" s="118"/>
      <c r="BG130" s="144" t="s">
        <v>22</v>
      </c>
      <c r="BH130" s="117"/>
      <c r="BI130" s="117"/>
      <c r="BJ130" s="117"/>
      <c r="BK130" s="117"/>
      <c r="BL130" s="118"/>
      <c r="BM130" s="196" t="s">
        <v>27</v>
      </c>
      <c r="BN130" s="197"/>
      <c r="BO130" s="197"/>
      <c r="BP130" s="197"/>
      <c r="BQ130" s="197"/>
      <c r="BR130" s="198"/>
      <c r="BS130" s="144" t="s">
        <v>23</v>
      </c>
      <c r="BT130" s="117"/>
      <c r="BU130" s="117"/>
      <c r="BV130" s="117"/>
      <c r="BW130" s="117"/>
      <c r="BX130" s="118"/>
      <c r="BY130" s="144" t="s">
        <v>9</v>
      </c>
      <c r="BZ130" s="117"/>
      <c r="CA130" s="117"/>
      <c r="CB130" s="117"/>
      <c r="CC130" s="117"/>
      <c r="CD130" s="118"/>
      <c r="CE130" s="418" t="s">
        <v>35</v>
      </c>
      <c r="CF130" s="419"/>
      <c r="CG130" s="419"/>
      <c r="CH130" s="419"/>
      <c r="CI130" s="419"/>
      <c r="CJ130" s="420"/>
      <c r="CK130" s="424" t="s">
        <v>36</v>
      </c>
      <c r="CL130" s="425"/>
      <c r="CM130" s="425"/>
      <c r="CN130" s="425"/>
      <c r="CO130" s="425"/>
      <c r="CP130" s="426"/>
      <c r="CQ130" s="116" t="s">
        <v>39</v>
      </c>
      <c r="CR130" s="117"/>
      <c r="CS130" s="117"/>
      <c r="CT130" s="117"/>
      <c r="CU130" s="117"/>
      <c r="CV130" s="118"/>
      <c r="CW130" s="116" t="s">
        <v>35</v>
      </c>
      <c r="CX130" s="117"/>
      <c r="CY130" s="117"/>
      <c r="CZ130" s="117"/>
      <c r="DA130" s="117"/>
      <c r="DB130" s="118"/>
      <c r="DC130" s="122" t="s">
        <v>37</v>
      </c>
      <c r="DD130" s="123"/>
      <c r="DE130" s="123"/>
      <c r="DF130" s="123"/>
      <c r="DG130" s="123"/>
      <c r="DH130" s="124"/>
      <c r="DI130" s="116" t="s">
        <v>39</v>
      </c>
      <c r="DJ130" s="117"/>
      <c r="DK130" s="117"/>
      <c r="DL130" s="117"/>
      <c r="DM130" s="117"/>
      <c r="DN130" s="118"/>
      <c r="DO130" s="116" t="s">
        <v>35</v>
      </c>
      <c r="DP130" s="117"/>
      <c r="DQ130" s="117"/>
      <c r="DR130" s="117"/>
      <c r="DS130" s="117"/>
      <c r="DT130" s="118"/>
      <c r="DU130" s="122" t="s">
        <v>38</v>
      </c>
      <c r="DV130" s="123"/>
      <c r="DW130" s="123"/>
      <c r="DX130" s="123"/>
      <c r="DY130" s="123"/>
      <c r="DZ130" s="124"/>
      <c r="EA130" s="128" t="s">
        <v>29</v>
      </c>
      <c r="EB130" s="123"/>
      <c r="EC130" s="123"/>
      <c r="ED130" s="123"/>
      <c r="EE130" s="123"/>
      <c r="EF130" s="124"/>
    </row>
    <row r="131" spans="1:136" ht="17.25" customHeight="1" thickBot="1">
      <c r="A131" s="132"/>
      <c r="B131" s="133"/>
      <c r="C131" s="133"/>
      <c r="D131" s="134"/>
      <c r="E131" s="141"/>
      <c r="F131" s="142"/>
      <c r="G131" s="142"/>
      <c r="H131" s="142"/>
      <c r="I131" s="142"/>
      <c r="J131" s="143"/>
      <c r="K131" s="125"/>
      <c r="L131" s="126"/>
      <c r="M131" s="126"/>
      <c r="N131" s="126"/>
      <c r="O131" s="126"/>
      <c r="P131" s="127"/>
      <c r="Q131" s="125"/>
      <c r="R131" s="126"/>
      <c r="S131" s="126"/>
      <c r="T131" s="126"/>
      <c r="U131" s="126"/>
      <c r="V131" s="127"/>
      <c r="W131" s="141"/>
      <c r="X131" s="142"/>
      <c r="Y131" s="142"/>
      <c r="Z131" s="142"/>
      <c r="AA131" s="142"/>
      <c r="AB131" s="143"/>
      <c r="AC131" s="119"/>
      <c r="AD131" s="120"/>
      <c r="AE131" s="120"/>
      <c r="AF131" s="120"/>
      <c r="AG131" s="120"/>
      <c r="AH131" s="121"/>
      <c r="AI131" s="141"/>
      <c r="AJ131" s="142"/>
      <c r="AK131" s="142"/>
      <c r="AL131" s="142"/>
      <c r="AM131" s="142"/>
      <c r="AN131" s="143"/>
      <c r="AO131" s="141"/>
      <c r="AP131" s="142"/>
      <c r="AQ131" s="142"/>
      <c r="AR131" s="142"/>
      <c r="AS131" s="142"/>
      <c r="AT131" s="143"/>
      <c r="AU131" s="119"/>
      <c r="AV131" s="120"/>
      <c r="AW131" s="120"/>
      <c r="AX131" s="120"/>
      <c r="AY131" s="120"/>
      <c r="AZ131" s="121"/>
      <c r="BA131" s="119"/>
      <c r="BB131" s="120"/>
      <c r="BC131" s="120"/>
      <c r="BD131" s="120"/>
      <c r="BE131" s="120"/>
      <c r="BF131" s="121"/>
      <c r="BG131" s="119"/>
      <c r="BH131" s="120"/>
      <c r="BI131" s="120"/>
      <c r="BJ131" s="120"/>
      <c r="BK131" s="120"/>
      <c r="BL131" s="121"/>
      <c r="BM131" s="199"/>
      <c r="BN131" s="200"/>
      <c r="BO131" s="200"/>
      <c r="BP131" s="200"/>
      <c r="BQ131" s="200"/>
      <c r="BR131" s="201"/>
      <c r="BS131" s="119"/>
      <c r="BT131" s="120"/>
      <c r="BU131" s="120"/>
      <c r="BV131" s="120"/>
      <c r="BW131" s="120"/>
      <c r="BX131" s="121"/>
      <c r="BY131" s="119"/>
      <c r="BZ131" s="120"/>
      <c r="CA131" s="120"/>
      <c r="CB131" s="120"/>
      <c r="CC131" s="120"/>
      <c r="CD131" s="121"/>
      <c r="CE131" s="421"/>
      <c r="CF131" s="422"/>
      <c r="CG131" s="422"/>
      <c r="CH131" s="422"/>
      <c r="CI131" s="422"/>
      <c r="CJ131" s="423"/>
      <c r="CK131" s="427"/>
      <c r="CL131" s="428"/>
      <c r="CM131" s="428"/>
      <c r="CN131" s="428"/>
      <c r="CO131" s="428"/>
      <c r="CP131" s="429"/>
      <c r="CQ131" s="119"/>
      <c r="CR131" s="120"/>
      <c r="CS131" s="120"/>
      <c r="CT131" s="120"/>
      <c r="CU131" s="120"/>
      <c r="CV131" s="121"/>
      <c r="CW131" s="119"/>
      <c r="CX131" s="120"/>
      <c r="CY131" s="120"/>
      <c r="CZ131" s="120"/>
      <c r="DA131" s="120"/>
      <c r="DB131" s="121"/>
      <c r="DC131" s="125"/>
      <c r="DD131" s="126"/>
      <c r="DE131" s="126"/>
      <c r="DF131" s="126"/>
      <c r="DG131" s="126"/>
      <c r="DH131" s="127"/>
      <c r="DI131" s="119"/>
      <c r="DJ131" s="120"/>
      <c r="DK131" s="120"/>
      <c r="DL131" s="120"/>
      <c r="DM131" s="120"/>
      <c r="DN131" s="121"/>
      <c r="DO131" s="119"/>
      <c r="DP131" s="120"/>
      <c r="DQ131" s="120"/>
      <c r="DR131" s="120"/>
      <c r="DS131" s="120"/>
      <c r="DT131" s="121"/>
      <c r="DU131" s="125"/>
      <c r="DV131" s="126"/>
      <c r="DW131" s="126"/>
      <c r="DX131" s="126"/>
      <c r="DY131" s="126"/>
      <c r="DZ131" s="127"/>
      <c r="EA131" s="125"/>
      <c r="EB131" s="126"/>
      <c r="EC131" s="126"/>
      <c r="ED131" s="126"/>
      <c r="EE131" s="126"/>
      <c r="EF131" s="127"/>
    </row>
    <row r="132" spans="1:136" ht="8.25" customHeight="1" thickBot="1">
      <c r="A132" s="132"/>
      <c r="B132" s="133"/>
      <c r="C132" s="133"/>
      <c r="D132" s="134"/>
      <c r="E132" s="145">
        <v>1</v>
      </c>
      <c r="F132" s="146"/>
      <c r="G132" s="146"/>
      <c r="H132" s="146"/>
      <c r="I132" s="146"/>
      <c r="J132" s="147"/>
      <c r="K132" s="107" t="e">
        <f>EA132</f>
        <v>#REF!</v>
      </c>
      <c r="L132" s="108"/>
      <c r="M132" s="108"/>
      <c r="N132" s="108"/>
      <c r="O132" s="108"/>
      <c r="P132" s="109"/>
      <c r="Q132" s="107" t="e">
        <f>BY132</f>
        <v>#REF!</v>
      </c>
      <c r="R132" s="108"/>
      <c r="S132" s="108"/>
      <c r="T132" s="108"/>
      <c r="U132" s="108"/>
      <c r="V132" s="109"/>
      <c r="W132" s="148">
        <f>AC72</f>
        <v>0</v>
      </c>
      <c r="X132" s="149"/>
      <c r="Y132" s="149"/>
      <c r="Z132" s="149"/>
      <c r="AA132" s="149"/>
      <c r="AB132" s="150"/>
      <c r="AC132" s="148" t="e">
        <f>#REF!</f>
        <v>#REF!</v>
      </c>
      <c r="AD132" s="149"/>
      <c r="AE132" s="149"/>
      <c r="AF132" s="149"/>
      <c r="AG132" s="149"/>
      <c r="AH132" s="150"/>
      <c r="AI132" s="148" t="e">
        <f>AC132*3.3</f>
        <v>#REF!</v>
      </c>
      <c r="AJ132" s="149"/>
      <c r="AK132" s="149"/>
      <c r="AL132" s="149"/>
      <c r="AM132" s="149"/>
      <c r="AN132" s="150"/>
      <c r="AO132" s="148" t="e">
        <f>W132-AI132</f>
        <v>#REF!</v>
      </c>
      <c r="AP132" s="149"/>
      <c r="AQ132" s="149"/>
      <c r="AR132" s="149"/>
      <c r="AS132" s="149"/>
      <c r="AT132" s="150"/>
      <c r="AU132" s="98" t="e">
        <f>IF(AO132&gt;0,AO132,0)</f>
        <v>#REF!</v>
      </c>
      <c r="AV132" s="99"/>
      <c r="AW132" s="99"/>
      <c r="AX132" s="99"/>
      <c r="AY132" s="99"/>
      <c r="AZ132" s="100"/>
      <c r="BA132" s="148" t="e">
        <f>IF(AO132&lt;0,AO132,0)</f>
        <v>#REF!</v>
      </c>
      <c r="BB132" s="149"/>
      <c r="BC132" s="149"/>
      <c r="BD132" s="149"/>
      <c r="BE132" s="149"/>
      <c r="BF132" s="150"/>
      <c r="BG132" s="98"/>
      <c r="BH132" s="99"/>
      <c r="BI132" s="99"/>
      <c r="BJ132" s="99"/>
      <c r="BK132" s="99"/>
      <c r="BL132" s="100"/>
      <c r="BM132" s="98"/>
      <c r="BN132" s="99"/>
      <c r="BO132" s="99"/>
      <c r="BP132" s="99"/>
      <c r="BQ132" s="99"/>
      <c r="BR132" s="100"/>
      <c r="BS132" s="98" t="e">
        <f>IF(BA132&lt;0,AU135+BA132,0)</f>
        <v>#REF!</v>
      </c>
      <c r="BT132" s="99"/>
      <c r="BU132" s="99"/>
      <c r="BV132" s="99"/>
      <c r="BW132" s="99"/>
      <c r="BX132" s="100"/>
      <c r="BY132" s="98" t="e">
        <f>IF(BS132&lt;0,"NG","OK")</f>
        <v>#REF!</v>
      </c>
      <c r="BZ132" s="99"/>
      <c r="CA132" s="99"/>
      <c r="CB132" s="99"/>
      <c r="CC132" s="99"/>
      <c r="CD132" s="100"/>
      <c r="CE132" s="98">
        <f>ROUNDDOWN(W132/3.3,)</f>
        <v>0</v>
      </c>
      <c r="CF132" s="99"/>
      <c r="CG132" s="99"/>
      <c r="CH132" s="99"/>
      <c r="CI132" s="99"/>
      <c r="CJ132" s="100"/>
      <c r="CK132" s="107" t="e">
        <f>IF(CE132-AC132&gt;=0,AC132,CE132)</f>
        <v>#REF!</v>
      </c>
      <c r="CL132" s="108"/>
      <c r="CM132" s="108"/>
      <c r="CN132" s="108"/>
      <c r="CO132" s="108"/>
      <c r="CP132" s="109"/>
      <c r="CQ132" s="98" t="e">
        <f>IF(CE132-AC132&gt;=0,0,CE132-AC132)</f>
        <v>#REF!</v>
      </c>
      <c r="CR132" s="99"/>
      <c r="CS132" s="99"/>
      <c r="CT132" s="99"/>
      <c r="CU132" s="99"/>
      <c r="CV132" s="100"/>
      <c r="CW132" s="98" t="e">
        <f>IF(CQ132=0,CE132-CK132,0)</f>
        <v>#REF!</v>
      </c>
      <c r="CX132" s="99"/>
      <c r="CY132" s="99"/>
      <c r="CZ132" s="99"/>
      <c r="DA132" s="99"/>
      <c r="DB132" s="100"/>
      <c r="DC132" s="107" t="e">
        <f>IF(CW132=0,0,IF(CQ135&lt;0,(IF(CQ135+CW132&lt;=0,CW132,ABS(CQ135))),0))</f>
        <v>#REF!</v>
      </c>
      <c r="DD132" s="108"/>
      <c r="DE132" s="108"/>
      <c r="DF132" s="108"/>
      <c r="DG132" s="108"/>
      <c r="DH132" s="109"/>
      <c r="DI132" s="98"/>
      <c r="DJ132" s="99"/>
      <c r="DK132" s="99"/>
      <c r="DL132" s="99"/>
      <c r="DM132" s="99"/>
      <c r="DN132" s="100"/>
      <c r="DO132" s="98" t="e">
        <f>CW132-DC132</f>
        <v>#REF!</v>
      </c>
      <c r="DP132" s="99"/>
      <c r="DQ132" s="99"/>
      <c r="DR132" s="99"/>
      <c r="DS132" s="99"/>
      <c r="DT132" s="100"/>
      <c r="DU132" s="107"/>
      <c r="DV132" s="108"/>
      <c r="DW132" s="108"/>
      <c r="DX132" s="108"/>
      <c r="DY132" s="108"/>
      <c r="DZ132" s="109"/>
      <c r="EA132" s="107" t="e">
        <f>SUM(CK132,DC132,DU132)</f>
        <v>#REF!</v>
      </c>
      <c r="EB132" s="108"/>
      <c r="EC132" s="108"/>
      <c r="ED132" s="108"/>
      <c r="EE132" s="108"/>
      <c r="EF132" s="109"/>
    </row>
    <row r="133" spans="1:136" ht="8.25" customHeight="1" thickBot="1">
      <c r="A133" s="132"/>
      <c r="B133" s="133"/>
      <c r="C133" s="133"/>
      <c r="D133" s="134"/>
      <c r="E133" s="145"/>
      <c r="F133" s="146"/>
      <c r="G133" s="146"/>
      <c r="H133" s="146"/>
      <c r="I133" s="146"/>
      <c r="J133" s="147"/>
      <c r="K133" s="110"/>
      <c r="L133" s="111"/>
      <c r="M133" s="111"/>
      <c r="N133" s="111"/>
      <c r="O133" s="111"/>
      <c r="P133" s="112"/>
      <c r="Q133" s="110"/>
      <c r="R133" s="111"/>
      <c r="S133" s="111"/>
      <c r="T133" s="111"/>
      <c r="U133" s="111"/>
      <c r="V133" s="112"/>
      <c r="W133" s="151"/>
      <c r="X133" s="149"/>
      <c r="Y133" s="149"/>
      <c r="Z133" s="149"/>
      <c r="AA133" s="149"/>
      <c r="AB133" s="150"/>
      <c r="AC133" s="151"/>
      <c r="AD133" s="149"/>
      <c r="AE133" s="149"/>
      <c r="AF133" s="149"/>
      <c r="AG133" s="149"/>
      <c r="AH133" s="150"/>
      <c r="AI133" s="151"/>
      <c r="AJ133" s="149"/>
      <c r="AK133" s="149"/>
      <c r="AL133" s="149"/>
      <c r="AM133" s="149"/>
      <c r="AN133" s="150"/>
      <c r="AO133" s="151"/>
      <c r="AP133" s="149"/>
      <c r="AQ133" s="149"/>
      <c r="AR133" s="149"/>
      <c r="AS133" s="149"/>
      <c r="AT133" s="150"/>
      <c r="AU133" s="101"/>
      <c r="AV133" s="102"/>
      <c r="AW133" s="102"/>
      <c r="AX133" s="102"/>
      <c r="AY133" s="102"/>
      <c r="AZ133" s="103"/>
      <c r="BA133" s="151"/>
      <c r="BB133" s="149"/>
      <c r="BC133" s="149"/>
      <c r="BD133" s="149"/>
      <c r="BE133" s="149"/>
      <c r="BF133" s="150"/>
      <c r="BG133" s="101"/>
      <c r="BH133" s="102"/>
      <c r="BI133" s="102"/>
      <c r="BJ133" s="102"/>
      <c r="BK133" s="102"/>
      <c r="BL133" s="103"/>
      <c r="BM133" s="101"/>
      <c r="BN133" s="102"/>
      <c r="BO133" s="102"/>
      <c r="BP133" s="102"/>
      <c r="BQ133" s="102"/>
      <c r="BR133" s="103"/>
      <c r="BS133" s="101"/>
      <c r="BT133" s="102"/>
      <c r="BU133" s="102"/>
      <c r="BV133" s="102"/>
      <c r="BW133" s="102"/>
      <c r="BX133" s="103"/>
      <c r="BY133" s="101"/>
      <c r="BZ133" s="102"/>
      <c r="CA133" s="102"/>
      <c r="CB133" s="102"/>
      <c r="CC133" s="102"/>
      <c r="CD133" s="103"/>
      <c r="CE133" s="101"/>
      <c r="CF133" s="102"/>
      <c r="CG133" s="102"/>
      <c r="CH133" s="102"/>
      <c r="CI133" s="102"/>
      <c r="CJ133" s="103"/>
      <c r="CK133" s="110"/>
      <c r="CL133" s="111"/>
      <c r="CM133" s="111"/>
      <c r="CN133" s="111"/>
      <c r="CO133" s="111"/>
      <c r="CP133" s="112"/>
      <c r="CQ133" s="101"/>
      <c r="CR133" s="102"/>
      <c r="CS133" s="102"/>
      <c r="CT133" s="102"/>
      <c r="CU133" s="102"/>
      <c r="CV133" s="103"/>
      <c r="CW133" s="101"/>
      <c r="CX133" s="102"/>
      <c r="CY133" s="102"/>
      <c r="CZ133" s="102"/>
      <c r="DA133" s="102"/>
      <c r="DB133" s="103"/>
      <c r="DC133" s="110"/>
      <c r="DD133" s="111"/>
      <c r="DE133" s="111"/>
      <c r="DF133" s="111"/>
      <c r="DG133" s="111"/>
      <c r="DH133" s="112"/>
      <c r="DI133" s="101"/>
      <c r="DJ133" s="102"/>
      <c r="DK133" s="102"/>
      <c r="DL133" s="102"/>
      <c r="DM133" s="102"/>
      <c r="DN133" s="103"/>
      <c r="DO133" s="101"/>
      <c r="DP133" s="102"/>
      <c r="DQ133" s="102"/>
      <c r="DR133" s="102"/>
      <c r="DS133" s="102"/>
      <c r="DT133" s="103"/>
      <c r="DU133" s="110"/>
      <c r="DV133" s="111"/>
      <c r="DW133" s="111"/>
      <c r="DX133" s="111"/>
      <c r="DY133" s="111"/>
      <c r="DZ133" s="112"/>
      <c r="EA133" s="110"/>
      <c r="EB133" s="111"/>
      <c r="EC133" s="111"/>
      <c r="ED133" s="111"/>
      <c r="EE133" s="111"/>
      <c r="EF133" s="112"/>
    </row>
    <row r="134" spans="1:136" ht="8.25" customHeight="1" thickBot="1">
      <c r="A134" s="132"/>
      <c r="B134" s="133"/>
      <c r="C134" s="133"/>
      <c r="D134" s="134"/>
      <c r="E134" s="145"/>
      <c r="F134" s="146"/>
      <c r="G134" s="146"/>
      <c r="H134" s="146"/>
      <c r="I134" s="146"/>
      <c r="J134" s="147"/>
      <c r="K134" s="113"/>
      <c r="L134" s="114"/>
      <c r="M134" s="114"/>
      <c r="N134" s="114"/>
      <c r="O134" s="114"/>
      <c r="P134" s="115"/>
      <c r="Q134" s="113"/>
      <c r="R134" s="114"/>
      <c r="S134" s="114"/>
      <c r="T134" s="114"/>
      <c r="U134" s="114"/>
      <c r="V134" s="115"/>
      <c r="W134" s="151"/>
      <c r="X134" s="149"/>
      <c r="Y134" s="149"/>
      <c r="Z134" s="149"/>
      <c r="AA134" s="149"/>
      <c r="AB134" s="150"/>
      <c r="AC134" s="151"/>
      <c r="AD134" s="149"/>
      <c r="AE134" s="149"/>
      <c r="AF134" s="149"/>
      <c r="AG134" s="149"/>
      <c r="AH134" s="150"/>
      <c r="AI134" s="151"/>
      <c r="AJ134" s="149"/>
      <c r="AK134" s="149"/>
      <c r="AL134" s="149"/>
      <c r="AM134" s="149"/>
      <c r="AN134" s="150"/>
      <c r="AO134" s="151"/>
      <c r="AP134" s="149"/>
      <c r="AQ134" s="149"/>
      <c r="AR134" s="149"/>
      <c r="AS134" s="149"/>
      <c r="AT134" s="150"/>
      <c r="AU134" s="104"/>
      <c r="AV134" s="105"/>
      <c r="AW134" s="105"/>
      <c r="AX134" s="105"/>
      <c r="AY134" s="105"/>
      <c r="AZ134" s="106"/>
      <c r="BA134" s="151"/>
      <c r="BB134" s="149"/>
      <c r="BC134" s="149"/>
      <c r="BD134" s="149"/>
      <c r="BE134" s="149"/>
      <c r="BF134" s="150"/>
      <c r="BG134" s="104"/>
      <c r="BH134" s="105"/>
      <c r="BI134" s="105"/>
      <c r="BJ134" s="105"/>
      <c r="BK134" s="105"/>
      <c r="BL134" s="106"/>
      <c r="BM134" s="104"/>
      <c r="BN134" s="105"/>
      <c r="BO134" s="105"/>
      <c r="BP134" s="105"/>
      <c r="BQ134" s="105"/>
      <c r="BR134" s="106"/>
      <c r="BS134" s="104"/>
      <c r="BT134" s="105"/>
      <c r="BU134" s="105"/>
      <c r="BV134" s="105"/>
      <c r="BW134" s="105"/>
      <c r="BX134" s="106"/>
      <c r="BY134" s="104"/>
      <c r="BZ134" s="105"/>
      <c r="CA134" s="105"/>
      <c r="CB134" s="105"/>
      <c r="CC134" s="105"/>
      <c r="CD134" s="106"/>
      <c r="CE134" s="104"/>
      <c r="CF134" s="105"/>
      <c r="CG134" s="105"/>
      <c r="CH134" s="105"/>
      <c r="CI134" s="105"/>
      <c r="CJ134" s="106"/>
      <c r="CK134" s="113"/>
      <c r="CL134" s="114"/>
      <c r="CM134" s="114"/>
      <c r="CN134" s="114"/>
      <c r="CO134" s="114"/>
      <c r="CP134" s="115"/>
      <c r="CQ134" s="104"/>
      <c r="CR134" s="105"/>
      <c r="CS134" s="105"/>
      <c r="CT134" s="105"/>
      <c r="CU134" s="105"/>
      <c r="CV134" s="106"/>
      <c r="CW134" s="104"/>
      <c r="CX134" s="105"/>
      <c r="CY134" s="105"/>
      <c r="CZ134" s="105"/>
      <c r="DA134" s="105"/>
      <c r="DB134" s="106"/>
      <c r="DC134" s="113"/>
      <c r="DD134" s="114"/>
      <c r="DE134" s="114"/>
      <c r="DF134" s="114"/>
      <c r="DG134" s="114"/>
      <c r="DH134" s="115"/>
      <c r="DI134" s="104"/>
      <c r="DJ134" s="105"/>
      <c r="DK134" s="105"/>
      <c r="DL134" s="105"/>
      <c r="DM134" s="105"/>
      <c r="DN134" s="106"/>
      <c r="DO134" s="104"/>
      <c r="DP134" s="105"/>
      <c r="DQ134" s="105"/>
      <c r="DR134" s="105"/>
      <c r="DS134" s="105"/>
      <c r="DT134" s="106"/>
      <c r="DU134" s="113"/>
      <c r="DV134" s="114"/>
      <c r="DW134" s="114"/>
      <c r="DX134" s="114"/>
      <c r="DY134" s="114"/>
      <c r="DZ134" s="115"/>
      <c r="EA134" s="113"/>
      <c r="EB134" s="114"/>
      <c r="EC134" s="114"/>
      <c r="ED134" s="114"/>
      <c r="EE134" s="114"/>
      <c r="EF134" s="115"/>
    </row>
    <row r="135" spans="1:136" ht="8.25" customHeight="1" thickBot="1">
      <c r="A135" s="132"/>
      <c r="B135" s="133"/>
      <c r="C135" s="133"/>
      <c r="D135" s="134"/>
      <c r="E135" s="145">
        <v>2</v>
      </c>
      <c r="F135" s="146"/>
      <c r="G135" s="146"/>
      <c r="H135" s="146"/>
      <c r="I135" s="146"/>
      <c r="J135" s="147"/>
      <c r="K135" s="107" t="e">
        <f>EA135</f>
        <v>#REF!</v>
      </c>
      <c r="L135" s="108"/>
      <c r="M135" s="108"/>
      <c r="N135" s="108"/>
      <c r="O135" s="108"/>
      <c r="P135" s="109"/>
      <c r="Q135" s="107" t="e">
        <f>BY135</f>
        <v>#REF!</v>
      </c>
      <c r="R135" s="108"/>
      <c r="S135" s="108"/>
      <c r="T135" s="108"/>
      <c r="U135" s="108"/>
      <c r="V135" s="109"/>
      <c r="W135" s="148">
        <f>AC75</f>
        <v>0</v>
      </c>
      <c r="X135" s="149"/>
      <c r="Y135" s="149"/>
      <c r="Z135" s="149"/>
      <c r="AA135" s="149"/>
      <c r="AB135" s="150"/>
      <c r="AC135" s="148" t="e">
        <f>#REF!</f>
        <v>#REF!</v>
      </c>
      <c r="AD135" s="149"/>
      <c r="AE135" s="149"/>
      <c r="AF135" s="149"/>
      <c r="AG135" s="149"/>
      <c r="AH135" s="150"/>
      <c r="AI135" s="148" t="e">
        <f>AC135*3.3</f>
        <v>#REF!</v>
      </c>
      <c r="AJ135" s="149"/>
      <c r="AK135" s="149"/>
      <c r="AL135" s="149"/>
      <c r="AM135" s="149"/>
      <c r="AN135" s="150"/>
      <c r="AO135" s="148" t="e">
        <f>W135-AI135</f>
        <v>#REF!</v>
      </c>
      <c r="AP135" s="149"/>
      <c r="AQ135" s="149"/>
      <c r="AR135" s="149"/>
      <c r="AS135" s="149"/>
      <c r="AT135" s="150"/>
      <c r="AU135" s="98" t="e">
        <f>IF(AO135&gt;0,AO135,0)</f>
        <v>#REF!</v>
      </c>
      <c r="AV135" s="99"/>
      <c r="AW135" s="99"/>
      <c r="AX135" s="99"/>
      <c r="AY135" s="99"/>
      <c r="AZ135" s="100"/>
      <c r="BA135" s="148" t="e">
        <f>IF(AO135&lt;0,AO135,0)</f>
        <v>#REF!</v>
      </c>
      <c r="BB135" s="149"/>
      <c r="BC135" s="149"/>
      <c r="BD135" s="149"/>
      <c r="BE135" s="149"/>
      <c r="BF135" s="150"/>
      <c r="BG135" s="98" t="e">
        <f>IF(BA135&lt;0,AU132+BA135,0)</f>
        <v>#REF!</v>
      </c>
      <c r="BH135" s="99"/>
      <c r="BI135" s="99"/>
      <c r="BJ135" s="99"/>
      <c r="BK135" s="99"/>
      <c r="BL135" s="100"/>
      <c r="BM135" s="98" t="e">
        <f>IF(BG135&gt;0,0,BG135)</f>
        <v>#REF!</v>
      </c>
      <c r="BN135" s="99"/>
      <c r="BO135" s="99"/>
      <c r="BP135" s="99"/>
      <c r="BQ135" s="99"/>
      <c r="BR135" s="100"/>
      <c r="BS135" s="98" t="e">
        <f>IF(BM135&lt;0,BM135+AU138,0)</f>
        <v>#REF!</v>
      </c>
      <c r="BT135" s="99"/>
      <c r="BU135" s="99"/>
      <c r="BV135" s="99"/>
      <c r="BW135" s="99"/>
      <c r="BX135" s="100"/>
      <c r="BY135" s="98" t="e">
        <f>IF(BS135&lt;0,"NG","OK")</f>
        <v>#REF!</v>
      </c>
      <c r="BZ135" s="99"/>
      <c r="CA135" s="99"/>
      <c r="CB135" s="99"/>
      <c r="CC135" s="99"/>
      <c r="CD135" s="100"/>
      <c r="CE135" s="98">
        <f>ROUNDDOWN(W135/3.3,)</f>
        <v>0</v>
      </c>
      <c r="CF135" s="99"/>
      <c r="CG135" s="99"/>
      <c r="CH135" s="99"/>
      <c r="CI135" s="99"/>
      <c r="CJ135" s="100"/>
      <c r="CK135" s="107" t="e">
        <f>IF(CE135-AC135&gt;=0,AC135,CE135)</f>
        <v>#REF!</v>
      </c>
      <c r="CL135" s="108"/>
      <c r="CM135" s="108"/>
      <c r="CN135" s="108"/>
      <c r="CO135" s="108"/>
      <c r="CP135" s="109"/>
      <c r="CQ135" s="98" t="e">
        <f>IF(CE135-AC135&gt;=0,0,CE135-AC135)</f>
        <v>#REF!</v>
      </c>
      <c r="CR135" s="99"/>
      <c r="CS135" s="99"/>
      <c r="CT135" s="99"/>
      <c r="CU135" s="99"/>
      <c r="CV135" s="100"/>
      <c r="CW135" s="98" t="e">
        <f>IF(CQ135=0,CE135-CK135,0)</f>
        <v>#REF!</v>
      </c>
      <c r="CX135" s="99"/>
      <c r="CY135" s="99"/>
      <c r="CZ135" s="99"/>
      <c r="DA135" s="99"/>
      <c r="DB135" s="100"/>
      <c r="DC135" s="107" t="e">
        <f>IF(CW135=0,0,IF(CQ138&lt;0,(IF(CQ138+CW135&lt;=0,CW135,ABS(CQ138))),0))</f>
        <v>#REF!</v>
      </c>
      <c r="DD135" s="108"/>
      <c r="DE135" s="108"/>
      <c r="DF135" s="108"/>
      <c r="DG135" s="108"/>
      <c r="DH135" s="109"/>
      <c r="DI135" s="98" t="e">
        <f>CQ135+DC132</f>
        <v>#REF!</v>
      </c>
      <c r="DJ135" s="99"/>
      <c r="DK135" s="99"/>
      <c r="DL135" s="99"/>
      <c r="DM135" s="99"/>
      <c r="DN135" s="100"/>
      <c r="DO135" s="98" t="e">
        <f>CW135-DC135</f>
        <v>#REF!</v>
      </c>
      <c r="DP135" s="99"/>
      <c r="DQ135" s="99"/>
      <c r="DR135" s="99"/>
      <c r="DS135" s="99"/>
      <c r="DT135" s="100"/>
      <c r="DU135" s="107" t="e">
        <f>IF(DO135=0,0,IF(DO135+CQ132&gt;0,ABS(CQ132),DO135))</f>
        <v>#REF!</v>
      </c>
      <c r="DV135" s="108"/>
      <c r="DW135" s="108"/>
      <c r="DX135" s="108"/>
      <c r="DY135" s="108"/>
      <c r="DZ135" s="109"/>
      <c r="EA135" s="107" t="e">
        <f>SUM(CK135,DC135,DU135)</f>
        <v>#REF!</v>
      </c>
      <c r="EB135" s="108"/>
      <c r="EC135" s="108"/>
      <c r="ED135" s="108"/>
      <c r="EE135" s="108"/>
      <c r="EF135" s="109"/>
    </row>
    <row r="136" spans="1:136" ht="8.25" customHeight="1" thickBot="1">
      <c r="A136" s="132"/>
      <c r="B136" s="133"/>
      <c r="C136" s="133"/>
      <c r="D136" s="134"/>
      <c r="E136" s="145"/>
      <c r="F136" s="146"/>
      <c r="G136" s="146"/>
      <c r="H136" s="146"/>
      <c r="I136" s="146"/>
      <c r="J136" s="147"/>
      <c r="K136" s="110"/>
      <c r="L136" s="111"/>
      <c r="M136" s="111"/>
      <c r="N136" s="111"/>
      <c r="O136" s="111"/>
      <c r="P136" s="112"/>
      <c r="Q136" s="110"/>
      <c r="R136" s="111"/>
      <c r="S136" s="111"/>
      <c r="T136" s="111"/>
      <c r="U136" s="111"/>
      <c r="V136" s="112"/>
      <c r="W136" s="151"/>
      <c r="X136" s="149"/>
      <c r="Y136" s="149"/>
      <c r="Z136" s="149"/>
      <c r="AA136" s="149"/>
      <c r="AB136" s="150"/>
      <c r="AC136" s="151"/>
      <c r="AD136" s="149"/>
      <c r="AE136" s="149"/>
      <c r="AF136" s="149"/>
      <c r="AG136" s="149"/>
      <c r="AH136" s="150"/>
      <c r="AI136" s="151"/>
      <c r="AJ136" s="149"/>
      <c r="AK136" s="149"/>
      <c r="AL136" s="149"/>
      <c r="AM136" s="149"/>
      <c r="AN136" s="150"/>
      <c r="AO136" s="151"/>
      <c r="AP136" s="149"/>
      <c r="AQ136" s="149"/>
      <c r="AR136" s="149"/>
      <c r="AS136" s="149"/>
      <c r="AT136" s="150"/>
      <c r="AU136" s="101"/>
      <c r="AV136" s="102"/>
      <c r="AW136" s="102"/>
      <c r="AX136" s="102"/>
      <c r="AY136" s="102"/>
      <c r="AZ136" s="103"/>
      <c r="BA136" s="151"/>
      <c r="BB136" s="149"/>
      <c r="BC136" s="149"/>
      <c r="BD136" s="149"/>
      <c r="BE136" s="149"/>
      <c r="BF136" s="150"/>
      <c r="BG136" s="101"/>
      <c r="BH136" s="102"/>
      <c r="BI136" s="102"/>
      <c r="BJ136" s="102"/>
      <c r="BK136" s="102"/>
      <c r="BL136" s="103"/>
      <c r="BM136" s="101"/>
      <c r="BN136" s="102"/>
      <c r="BO136" s="102"/>
      <c r="BP136" s="102"/>
      <c r="BQ136" s="102"/>
      <c r="BR136" s="103"/>
      <c r="BS136" s="101"/>
      <c r="BT136" s="102"/>
      <c r="BU136" s="102"/>
      <c r="BV136" s="102"/>
      <c r="BW136" s="102"/>
      <c r="BX136" s="103"/>
      <c r="BY136" s="101"/>
      <c r="BZ136" s="102"/>
      <c r="CA136" s="102"/>
      <c r="CB136" s="102"/>
      <c r="CC136" s="102"/>
      <c r="CD136" s="103"/>
      <c r="CE136" s="101"/>
      <c r="CF136" s="102"/>
      <c r="CG136" s="102"/>
      <c r="CH136" s="102"/>
      <c r="CI136" s="102"/>
      <c r="CJ136" s="103"/>
      <c r="CK136" s="110"/>
      <c r="CL136" s="111"/>
      <c r="CM136" s="111"/>
      <c r="CN136" s="111"/>
      <c r="CO136" s="111"/>
      <c r="CP136" s="112"/>
      <c r="CQ136" s="101"/>
      <c r="CR136" s="102"/>
      <c r="CS136" s="102"/>
      <c r="CT136" s="102"/>
      <c r="CU136" s="102"/>
      <c r="CV136" s="103"/>
      <c r="CW136" s="101"/>
      <c r="CX136" s="102"/>
      <c r="CY136" s="102"/>
      <c r="CZ136" s="102"/>
      <c r="DA136" s="102"/>
      <c r="DB136" s="103"/>
      <c r="DC136" s="110"/>
      <c r="DD136" s="111"/>
      <c r="DE136" s="111"/>
      <c r="DF136" s="111"/>
      <c r="DG136" s="111"/>
      <c r="DH136" s="112"/>
      <c r="DI136" s="101"/>
      <c r="DJ136" s="102"/>
      <c r="DK136" s="102"/>
      <c r="DL136" s="102"/>
      <c r="DM136" s="102"/>
      <c r="DN136" s="103"/>
      <c r="DO136" s="101"/>
      <c r="DP136" s="102"/>
      <c r="DQ136" s="102"/>
      <c r="DR136" s="102"/>
      <c r="DS136" s="102"/>
      <c r="DT136" s="103"/>
      <c r="DU136" s="110"/>
      <c r="DV136" s="111"/>
      <c r="DW136" s="111"/>
      <c r="DX136" s="111"/>
      <c r="DY136" s="111"/>
      <c r="DZ136" s="112"/>
      <c r="EA136" s="110"/>
      <c r="EB136" s="111"/>
      <c r="EC136" s="111"/>
      <c r="ED136" s="111"/>
      <c r="EE136" s="111"/>
      <c r="EF136" s="112"/>
    </row>
    <row r="137" spans="1:136" ht="8.25" customHeight="1" thickBot="1">
      <c r="A137" s="132"/>
      <c r="B137" s="133"/>
      <c r="C137" s="133"/>
      <c r="D137" s="134"/>
      <c r="E137" s="145"/>
      <c r="F137" s="146"/>
      <c r="G137" s="146"/>
      <c r="H137" s="146"/>
      <c r="I137" s="146"/>
      <c r="J137" s="147"/>
      <c r="K137" s="113"/>
      <c r="L137" s="114"/>
      <c r="M137" s="114"/>
      <c r="N137" s="114"/>
      <c r="O137" s="114"/>
      <c r="P137" s="115"/>
      <c r="Q137" s="113"/>
      <c r="R137" s="114"/>
      <c r="S137" s="114"/>
      <c r="T137" s="114"/>
      <c r="U137" s="114"/>
      <c r="V137" s="115"/>
      <c r="W137" s="151"/>
      <c r="X137" s="149"/>
      <c r="Y137" s="149"/>
      <c r="Z137" s="149"/>
      <c r="AA137" s="149"/>
      <c r="AB137" s="150"/>
      <c r="AC137" s="151"/>
      <c r="AD137" s="149"/>
      <c r="AE137" s="149"/>
      <c r="AF137" s="149"/>
      <c r="AG137" s="149"/>
      <c r="AH137" s="150"/>
      <c r="AI137" s="151"/>
      <c r="AJ137" s="149"/>
      <c r="AK137" s="149"/>
      <c r="AL137" s="149"/>
      <c r="AM137" s="149"/>
      <c r="AN137" s="150"/>
      <c r="AO137" s="151"/>
      <c r="AP137" s="149"/>
      <c r="AQ137" s="149"/>
      <c r="AR137" s="149"/>
      <c r="AS137" s="149"/>
      <c r="AT137" s="150"/>
      <c r="AU137" s="104"/>
      <c r="AV137" s="105"/>
      <c r="AW137" s="105"/>
      <c r="AX137" s="105"/>
      <c r="AY137" s="105"/>
      <c r="AZ137" s="106"/>
      <c r="BA137" s="151"/>
      <c r="BB137" s="149"/>
      <c r="BC137" s="149"/>
      <c r="BD137" s="149"/>
      <c r="BE137" s="149"/>
      <c r="BF137" s="150"/>
      <c r="BG137" s="104"/>
      <c r="BH137" s="105"/>
      <c r="BI137" s="105"/>
      <c r="BJ137" s="105"/>
      <c r="BK137" s="105"/>
      <c r="BL137" s="106"/>
      <c r="BM137" s="104"/>
      <c r="BN137" s="105"/>
      <c r="BO137" s="105"/>
      <c r="BP137" s="105"/>
      <c r="BQ137" s="105"/>
      <c r="BR137" s="106"/>
      <c r="BS137" s="104"/>
      <c r="BT137" s="105"/>
      <c r="BU137" s="105"/>
      <c r="BV137" s="105"/>
      <c r="BW137" s="105"/>
      <c r="BX137" s="106"/>
      <c r="BY137" s="104"/>
      <c r="BZ137" s="105"/>
      <c r="CA137" s="105"/>
      <c r="CB137" s="105"/>
      <c r="CC137" s="105"/>
      <c r="CD137" s="106"/>
      <c r="CE137" s="104"/>
      <c r="CF137" s="105"/>
      <c r="CG137" s="105"/>
      <c r="CH137" s="105"/>
      <c r="CI137" s="105"/>
      <c r="CJ137" s="106"/>
      <c r="CK137" s="113"/>
      <c r="CL137" s="114"/>
      <c r="CM137" s="114"/>
      <c r="CN137" s="114"/>
      <c r="CO137" s="114"/>
      <c r="CP137" s="115"/>
      <c r="CQ137" s="104"/>
      <c r="CR137" s="105"/>
      <c r="CS137" s="105"/>
      <c r="CT137" s="105"/>
      <c r="CU137" s="105"/>
      <c r="CV137" s="106"/>
      <c r="CW137" s="104"/>
      <c r="CX137" s="105"/>
      <c r="CY137" s="105"/>
      <c r="CZ137" s="105"/>
      <c r="DA137" s="105"/>
      <c r="DB137" s="106"/>
      <c r="DC137" s="113"/>
      <c r="DD137" s="114"/>
      <c r="DE137" s="114"/>
      <c r="DF137" s="114"/>
      <c r="DG137" s="114"/>
      <c r="DH137" s="115"/>
      <c r="DI137" s="104"/>
      <c r="DJ137" s="105"/>
      <c r="DK137" s="105"/>
      <c r="DL137" s="105"/>
      <c r="DM137" s="105"/>
      <c r="DN137" s="106"/>
      <c r="DO137" s="104"/>
      <c r="DP137" s="105"/>
      <c r="DQ137" s="105"/>
      <c r="DR137" s="105"/>
      <c r="DS137" s="105"/>
      <c r="DT137" s="106"/>
      <c r="DU137" s="113"/>
      <c r="DV137" s="114"/>
      <c r="DW137" s="114"/>
      <c r="DX137" s="114"/>
      <c r="DY137" s="114"/>
      <c r="DZ137" s="115"/>
      <c r="EA137" s="113"/>
      <c r="EB137" s="114"/>
      <c r="EC137" s="114"/>
      <c r="ED137" s="114"/>
      <c r="EE137" s="114"/>
      <c r="EF137" s="115"/>
    </row>
    <row r="138" spans="1:136" ht="8.25" customHeight="1" thickBot="1">
      <c r="A138" s="132"/>
      <c r="B138" s="133"/>
      <c r="C138" s="133"/>
      <c r="D138" s="134"/>
      <c r="E138" s="145">
        <v>3</v>
      </c>
      <c r="F138" s="146"/>
      <c r="G138" s="146"/>
      <c r="H138" s="146"/>
      <c r="I138" s="146"/>
      <c r="J138" s="147"/>
      <c r="K138" s="107" t="e">
        <f>EA138</f>
        <v>#REF!</v>
      </c>
      <c r="L138" s="108"/>
      <c r="M138" s="108"/>
      <c r="N138" s="108"/>
      <c r="O138" s="108"/>
      <c r="P138" s="109"/>
      <c r="Q138" s="107" t="e">
        <f>BY138</f>
        <v>#REF!</v>
      </c>
      <c r="R138" s="108"/>
      <c r="S138" s="108"/>
      <c r="T138" s="108"/>
      <c r="U138" s="108"/>
      <c r="V138" s="109"/>
      <c r="W138" s="148">
        <f>AC78</f>
        <v>0</v>
      </c>
      <c r="X138" s="149"/>
      <c r="Y138" s="149"/>
      <c r="Z138" s="149"/>
      <c r="AA138" s="149"/>
      <c r="AB138" s="150"/>
      <c r="AC138" s="148" t="e">
        <f>#REF!</f>
        <v>#REF!</v>
      </c>
      <c r="AD138" s="149"/>
      <c r="AE138" s="149"/>
      <c r="AF138" s="149"/>
      <c r="AG138" s="149"/>
      <c r="AH138" s="150"/>
      <c r="AI138" s="148" t="e">
        <f>AC138*3.3</f>
        <v>#REF!</v>
      </c>
      <c r="AJ138" s="149"/>
      <c r="AK138" s="149"/>
      <c r="AL138" s="149"/>
      <c r="AM138" s="149"/>
      <c r="AN138" s="150"/>
      <c r="AO138" s="148" t="e">
        <f>W138-AI138</f>
        <v>#REF!</v>
      </c>
      <c r="AP138" s="149"/>
      <c r="AQ138" s="149"/>
      <c r="AR138" s="149"/>
      <c r="AS138" s="149"/>
      <c r="AT138" s="150"/>
      <c r="AU138" s="98" t="e">
        <f>IF(AO138&gt;0,AO138,0)</f>
        <v>#REF!</v>
      </c>
      <c r="AV138" s="99"/>
      <c r="AW138" s="99"/>
      <c r="AX138" s="99"/>
      <c r="AY138" s="99"/>
      <c r="AZ138" s="100"/>
      <c r="BA138" s="148" t="e">
        <f>IF(AO138&lt;0,AO138,0)</f>
        <v>#REF!</v>
      </c>
      <c r="BB138" s="149"/>
      <c r="BC138" s="149"/>
      <c r="BD138" s="149"/>
      <c r="BE138" s="149"/>
      <c r="BF138" s="150"/>
      <c r="BG138" s="98" t="e">
        <f>IF(BA138&lt;0,AU135+BA138,0)</f>
        <v>#REF!</v>
      </c>
      <c r="BH138" s="99"/>
      <c r="BI138" s="99"/>
      <c r="BJ138" s="99"/>
      <c r="BK138" s="99"/>
      <c r="BL138" s="100"/>
      <c r="BM138" s="98" t="e">
        <f>IF(BG138&gt;0,0,BG138)</f>
        <v>#REF!</v>
      </c>
      <c r="BN138" s="99"/>
      <c r="BO138" s="99"/>
      <c r="BP138" s="99"/>
      <c r="BQ138" s="99"/>
      <c r="BR138" s="100"/>
      <c r="BS138" s="98" t="e">
        <f>IF(BM138&lt;0,BM138+AU141,0)</f>
        <v>#REF!</v>
      </c>
      <c r="BT138" s="99"/>
      <c r="BU138" s="99"/>
      <c r="BV138" s="99"/>
      <c r="BW138" s="99"/>
      <c r="BX138" s="100"/>
      <c r="BY138" s="98" t="e">
        <f>IF(BS138&lt;0,"NG","OK")</f>
        <v>#REF!</v>
      </c>
      <c r="BZ138" s="99"/>
      <c r="CA138" s="99"/>
      <c r="CB138" s="99"/>
      <c r="CC138" s="99"/>
      <c r="CD138" s="100"/>
      <c r="CE138" s="98">
        <f>ROUNDDOWN(W138/3.3,)</f>
        <v>0</v>
      </c>
      <c r="CF138" s="99"/>
      <c r="CG138" s="99"/>
      <c r="CH138" s="99"/>
      <c r="CI138" s="99"/>
      <c r="CJ138" s="100"/>
      <c r="CK138" s="107" t="e">
        <f>IF(CE138-AC138&gt;=0,AC138,CE138)</f>
        <v>#REF!</v>
      </c>
      <c r="CL138" s="108"/>
      <c r="CM138" s="108"/>
      <c r="CN138" s="108"/>
      <c r="CO138" s="108"/>
      <c r="CP138" s="109"/>
      <c r="CQ138" s="98" t="e">
        <f>IF(CE138-AC138&gt;=0,0,CE138-AC138)</f>
        <v>#REF!</v>
      </c>
      <c r="CR138" s="99"/>
      <c r="CS138" s="99"/>
      <c r="CT138" s="99"/>
      <c r="CU138" s="99"/>
      <c r="CV138" s="100"/>
      <c r="CW138" s="98" t="e">
        <f>IF(CQ138=0,CE138-CK138,0)</f>
        <v>#REF!</v>
      </c>
      <c r="CX138" s="99"/>
      <c r="CY138" s="99"/>
      <c r="CZ138" s="99"/>
      <c r="DA138" s="99"/>
      <c r="DB138" s="100"/>
      <c r="DC138" s="107" t="e">
        <f>IF(CW138=0,0,IF(CQ141&lt;0,(IF(CQ141+CW138&lt;=0,CW138,ABS(CQ141))),0))</f>
        <v>#REF!</v>
      </c>
      <c r="DD138" s="108"/>
      <c r="DE138" s="108"/>
      <c r="DF138" s="108"/>
      <c r="DG138" s="108"/>
      <c r="DH138" s="109"/>
      <c r="DI138" s="98" t="e">
        <f>CQ138+DC135</f>
        <v>#REF!</v>
      </c>
      <c r="DJ138" s="99"/>
      <c r="DK138" s="99"/>
      <c r="DL138" s="99"/>
      <c r="DM138" s="99"/>
      <c r="DN138" s="100"/>
      <c r="DO138" s="98" t="e">
        <f>CW138-DC138</f>
        <v>#REF!</v>
      </c>
      <c r="DP138" s="99"/>
      <c r="DQ138" s="99"/>
      <c r="DR138" s="99"/>
      <c r="DS138" s="99"/>
      <c r="DT138" s="100"/>
      <c r="DU138" s="107" t="e">
        <f>IF(DO138=0,0,IF(DO138+DI135&gt;0,ABS(DI135),DO138))</f>
        <v>#REF!</v>
      </c>
      <c r="DV138" s="108"/>
      <c r="DW138" s="108"/>
      <c r="DX138" s="108"/>
      <c r="DY138" s="108"/>
      <c r="DZ138" s="109"/>
      <c r="EA138" s="107" t="e">
        <f>SUM(CK138,DC138,DU138)</f>
        <v>#REF!</v>
      </c>
      <c r="EB138" s="108"/>
      <c r="EC138" s="108"/>
      <c r="ED138" s="108"/>
      <c r="EE138" s="108"/>
      <c r="EF138" s="109"/>
    </row>
    <row r="139" spans="1:136" ht="8.25" customHeight="1" thickBot="1">
      <c r="A139" s="132"/>
      <c r="B139" s="133"/>
      <c r="C139" s="133"/>
      <c r="D139" s="134"/>
      <c r="E139" s="145"/>
      <c r="F139" s="146"/>
      <c r="G139" s="146"/>
      <c r="H139" s="146"/>
      <c r="I139" s="146"/>
      <c r="J139" s="147"/>
      <c r="K139" s="110"/>
      <c r="L139" s="111"/>
      <c r="M139" s="111"/>
      <c r="N139" s="111"/>
      <c r="O139" s="111"/>
      <c r="P139" s="112"/>
      <c r="Q139" s="110"/>
      <c r="R139" s="111"/>
      <c r="S139" s="111"/>
      <c r="T139" s="111"/>
      <c r="U139" s="111"/>
      <c r="V139" s="112"/>
      <c r="W139" s="151"/>
      <c r="X139" s="149"/>
      <c r="Y139" s="149"/>
      <c r="Z139" s="149"/>
      <c r="AA139" s="149"/>
      <c r="AB139" s="150"/>
      <c r="AC139" s="151"/>
      <c r="AD139" s="149"/>
      <c r="AE139" s="149"/>
      <c r="AF139" s="149"/>
      <c r="AG139" s="149"/>
      <c r="AH139" s="150"/>
      <c r="AI139" s="151"/>
      <c r="AJ139" s="149"/>
      <c r="AK139" s="149"/>
      <c r="AL139" s="149"/>
      <c r="AM139" s="149"/>
      <c r="AN139" s="150"/>
      <c r="AO139" s="151"/>
      <c r="AP139" s="149"/>
      <c r="AQ139" s="149"/>
      <c r="AR139" s="149"/>
      <c r="AS139" s="149"/>
      <c r="AT139" s="150"/>
      <c r="AU139" s="101"/>
      <c r="AV139" s="102"/>
      <c r="AW139" s="102"/>
      <c r="AX139" s="102"/>
      <c r="AY139" s="102"/>
      <c r="AZ139" s="103"/>
      <c r="BA139" s="151"/>
      <c r="BB139" s="149"/>
      <c r="BC139" s="149"/>
      <c r="BD139" s="149"/>
      <c r="BE139" s="149"/>
      <c r="BF139" s="150"/>
      <c r="BG139" s="101"/>
      <c r="BH139" s="102"/>
      <c r="BI139" s="102"/>
      <c r="BJ139" s="102"/>
      <c r="BK139" s="102"/>
      <c r="BL139" s="103"/>
      <c r="BM139" s="101"/>
      <c r="BN139" s="102"/>
      <c r="BO139" s="102"/>
      <c r="BP139" s="102"/>
      <c r="BQ139" s="102"/>
      <c r="BR139" s="103"/>
      <c r="BS139" s="101"/>
      <c r="BT139" s="102"/>
      <c r="BU139" s="102"/>
      <c r="BV139" s="102"/>
      <c r="BW139" s="102"/>
      <c r="BX139" s="103"/>
      <c r="BY139" s="101"/>
      <c r="BZ139" s="102"/>
      <c r="CA139" s="102"/>
      <c r="CB139" s="102"/>
      <c r="CC139" s="102"/>
      <c r="CD139" s="103"/>
      <c r="CE139" s="101"/>
      <c r="CF139" s="102"/>
      <c r="CG139" s="102"/>
      <c r="CH139" s="102"/>
      <c r="CI139" s="102"/>
      <c r="CJ139" s="103"/>
      <c r="CK139" s="110"/>
      <c r="CL139" s="111"/>
      <c r="CM139" s="111"/>
      <c r="CN139" s="111"/>
      <c r="CO139" s="111"/>
      <c r="CP139" s="112"/>
      <c r="CQ139" s="101"/>
      <c r="CR139" s="102"/>
      <c r="CS139" s="102"/>
      <c r="CT139" s="102"/>
      <c r="CU139" s="102"/>
      <c r="CV139" s="103"/>
      <c r="CW139" s="101"/>
      <c r="CX139" s="102"/>
      <c r="CY139" s="102"/>
      <c r="CZ139" s="102"/>
      <c r="DA139" s="102"/>
      <c r="DB139" s="103"/>
      <c r="DC139" s="110"/>
      <c r="DD139" s="111"/>
      <c r="DE139" s="111"/>
      <c r="DF139" s="111"/>
      <c r="DG139" s="111"/>
      <c r="DH139" s="112"/>
      <c r="DI139" s="101"/>
      <c r="DJ139" s="102"/>
      <c r="DK139" s="102"/>
      <c r="DL139" s="102"/>
      <c r="DM139" s="102"/>
      <c r="DN139" s="103"/>
      <c r="DO139" s="101"/>
      <c r="DP139" s="102"/>
      <c r="DQ139" s="102"/>
      <c r="DR139" s="102"/>
      <c r="DS139" s="102"/>
      <c r="DT139" s="103"/>
      <c r="DU139" s="110"/>
      <c r="DV139" s="111"/>
      <c r="DW139" s="111"/>
      <c r="DX139" s="111"/>
      <c r="DY139" s="111"/>
      <c r="DZ139" s="112"/>
      <c r="EA139" s="110"/>
      <c r="EB139" s="111"/>
      <c r="EC139" s="111"/>
      <c r="ED139" s="111"/>
      <c r="EE139" s="111"/>
      <c r="EF139" s="112"/>
    </row>
    <row r="140" spans="1:136" ht="8.25" customHeight="1" thickBot="1">
      <c r="A140" s="132"/>
      <c r="B140" s="133"/>
      <c r="C140" s="133"/>
      <c r="D140" s="134"/>
      <c r="E140" s="145"/>
      <c r="F140" s="146"/>
      <c r="G140" s="146"/>
      <c r="H140" s="146"/>
      <c r="I140" s="146"/>
      <c r="J140" s="147"/>
      <c r="K140" s="113"/>
      <c r="L140" s="114"/>
      <c r="M140" s="114"/>
      <c r="N140" s="114"/>
      <c r="O140" s="114"/>
      <c r="P140" s="115"/>
      <c r="Q140" s="113"/>
      <c r="R140" s="114"/>
      <c r="S140" s="114"/>
      <c r="T140" s="114"/>
      <c r="U140" s="114"/>
      <c r="V140" s="115"/>
      <c r="W140" s="151"/>
      <c r="X140" s="149"/>
      <c r="Y140" s="149"/>
      <c r="Z140" s="149"/>
      <c r="AA140" s="149"/>
      <c r="AB140" s="150"/>
      <c r="AC140" s="151"/>
      <c r="AD140" s="149"/>
      <c r="AE140" s="149"/>
      <c r="AF140" s="149"/>
      <c r="AG140" s="149"/>
      <c r="AH140" s="150"/>
      <c r="AI140" s="151"/>
      <c r="AJ140" s="149"/>
      <c r="AK140" s="149"/>
      <c r="AL140" s="149"/>
      <c r="AM140" s="149"/>
      <c r="AN140" s="150"/>
      <c r="AO140" s="151"/>
      <c r="AP140" s="149"/>
      <c r="AQ140" s="149"/>
      <c r="AR140" s="149"/>
      <c r="AS140" s="149"/>
      <c r="AT140" s="150"/>
      <c r="AU140" s="104"/>
      <c r="AV140" s="105"/>
      <c r="AW140" s="105"/>
      <c r="AX140" s="105"/>
      <c r="AY140" s="105"/>
      <c r="AZ140" s="106"/>
      <c r="BA140" s="151"/>
      <c r="BB140" s="149"/>
      <c r="BC140" s="149"/>
      <c r="BD140" s="149"/>
      <c r="BE140" s="149"/>
      <c r="BF140" s="150"/>
      <c r="BG140" s="104"/>
      <c r="BH140" s="105"/>
      <c r="BI140" s="105"/>
      <c r="BJ140" s="105"/>
      <c r="BK140" s="105"/>
      <c r="BL140" s="106"/>
      <c r="BM140" s="104"/>
      <c r="BN140" s="105"/>
      <c r="BO140" s="105"/>
      <c r="BP140" s="105"/>
      <c r="BQ140" s="105"/>
      <c r="BR140" s="106"/>
      <c r="BS140" s="104"/>
      <c r="BT140" s="105"/>
      <c r="BU140" s="105"/>
      <c r="BV140" s="105"/>
      <c r="BW140" s="105"/>
      <c r="BX140" s="106"/>
      <c r="BY140" s="104"/>
      <c r="BZ140" s="105"/>
      <c r="CA140" s="105"/>
      <c r="CB140" s="105"/>
      <c r="CC140" s="105"/>
      <c r="CD140" s="106"/>
      <c r="CE140" s="104"/>
      <c r="CF140" s="105"/>
      <c r="CG140" s="105"/>
      <c r="CH140" s="105"/>
      <c r="CI140" s="105"/>
      <c r="CJ140" s="106"/>
      <c r="CK140" s="113"/>
      <c r="CL140" s="114"/>
      <c r="CM140" s="114"/>
      <c r="CN140" s="114"/>
      <c r="CO140" s="114"/>
      <c r="CP140" s="115"/>
      <c r="CQ140" s="104"/>
      <c r="CR140" s="105"/>
      <c r="CS140" s="105"/>
      <c r="CT140" s="105"/>
      <c r="CU140" s="105"/>
      <c r="CV140" s="106"/>
      <c r="CW140" s="104"/>
      <c r="CX140" s="105"/>
      <c r="CY140" s="105"/>
      <c r="CZ140" s="105"/>
      <c r="DA140" s="105"/>
      <c r="DB140" s="106"/>
      <c r="DC140" s="113"/>
      <c r="DD140" s="114"/>
      <c r="DE140" s="114"/>
      <c r="DF140" s="114"/>
      <c r="DG140" s="114"/>
      <c r="DH140" s="115"/>
      <c r="DI140" s="104"/>
      <c r="DJ140" s="105"/>
      <c r="DK140" s="105"/>
      <c r="DL140" s="105"/>
      <c r="DM140" s="105"/>
      <c r="DN140" s="106"/>
      <c r="DO140" s="104"/>
      <c r="DP140" s="105"/>
      <c r="DQ140" s="105"/>
      <c r="DR140" s="105"/>
      <c r="DS140" s="105"/>
      <c r="DT140" s="106"/>
      <c r="DU140" s="113"/>
      <c r="DV140" s="114"/>
      <c r="DW140" s="114"/>
      <c r="DX140" s="114"/>
      <c r="DY140" s="114"/>
      <c r="DZ140" s="115"/>
      <c r="EA140" s="113"/>
      <c r="EB140" s="114"/>
      <c r="EC140" s="114"/>
      <c r="ED140" s="114"/>
      <c r="EE140" s="114"/>
      <c r="EF140" s="115"/>
    </row>
    <row r="141" spans="1:136" ht="8.25" customHeight="1" thickBot="1">
      <c r="A141" s="132"/>
      <c r="B141" s="133"/>
      <c r="C141" s="133"/>
      <c r="D141" s="134"/>
      <c r="E141" s="145">
        <v>4</v>
      </c>
      <c r="F141" s="146"/>
      <c r="G141" s="146"/>
      <c r="H141" s="146"/>
      <c r="I141" s="146"/>
      <c r="J141" s="147"/>
      <c r="K141" s="107" t="e">
        <f>EA141</f>
        <v>#REF!</v>
      </c>
      <c r="L141" s="108"/>
      <c r="M141" s="108"/>
      <c r="N141" s="108"/>
      <c r="O141" s="108"/>
      <c r="P141" s="109"/>
      <c r="Q141" s="107" t="e">
        <f>BY141</f>
        <v>#REF!</v>
      </c>
      <c r="R141" s="108"/>
      <c r="S141" s="108"/>
      <c r="T141" s="108"/>
      <c r="U141" s="108"/>
      <c r="V141" s="109"/>
      <c r="W141" s="148">
        <f>AC81</f>
        <v>0</v>
      </c>
      <c r="X141" s="149"/>
      <c r="Y141" s="149"/>
      <c r="Z141" s="149"/>
      <c r="AA141" s="149"/>
      <c r="AB141" s="150"/>
      <c r="AC141" s="148" t="e">
        <f>#REF!</f>
        <v>#REF!</v>
      </c>
      <c r="AD141" s="149"/>
      <c r="AE141" s="149"/>
      <c r="AF141" s="149"/>
      <c r="AG141" s="149"/>
      <c r="AH141" s="150"/>
      <c r="AI141" s="148" t="e">
        <f>AC141*3.3</f>
        <v>#REF!</v>
      </c>
      <c r="AJ141" s="149"/>
      <c r="AK141" s="149"/>
      <c r="AL141" s="149"/>
      <c r="AM141" s="149"/>
      <c r="AN141" s="150"/>
      <c r="AO141" s="148" t="e">
        <f>W141-AI141</f>
        <v>#REF!</v>
      </c>
      <c r="AP141" s="149"/>
      <c r="AQ141" s="149"/>
      <c r="AR141" s="149"/>
      <c r="AS141" s="149"/>
      <c r="AT141" s="150"/>
      <c r="AU141" s="98" t="e">
        <f>IF(AO141&gt;0,AO141,0)</f>
        <v>#REF!</v>
      </c>
      <c r="AV141" s="99"/>
      <c r="AW141" s="99"/>
      <c r="AX141" s="99"/>
      <c r="AY141" s="99"/>
      <c r="AZ141" s="100"/>
      <c r="BA141" s="148" t="e">
        <f>IF(AO141&lt;0,AO141,0)</f>
        <v>#REF!</v>
      </c>
      <c r="BB141" s="149"/>
      <c r="BC141" s="149"/>
      <c r="BD141" s="149"/>
      <c r="BE141" s="149"/>
      <c r="BF141" s="150"/>
      <c r="BG141" s="98" t="e">
        <f>IF(BA141&lt;0,AU138+BA141,0)</f>
        <v>#REF!</v>
      </c>
      <c r="BH141" s="99"/>
      <c r="BI141" s="99"/>
      <c r="BJ141" s="99"/>
      <c r="BK141" s="99"/>
      <c r="BL141" s="100"/>
      <c r="BM141" s="98"/>
      <c r="BN141" s="99"/>
      <c r="BO141" s="99"/>
      <c r="BP141" s="99"/>
      <c r="BQ141" s="99"/>
      <c r="BR141" s="100"/>
      <c r="BS141" s="98"/>
      <c r="BT141" s="99"/>
      <c r="BU141" s="99"/>
      <c r="BV141" s="99"/>
      <c r="BW141" s="99"/>
      <c r="BX141" s="100"/>
      <c r="BY141" s="98" t="e">
        <f>IF(BG141&lt;0,"NG","OK")</f>
        <v>#REF!</v>
      </c>
      <c r="BZ141" s="99"/>
      <c r="CA141" s="99"/>
      <c r="CB141" s="99"/>
      <c r="CC141" s="99"/>
      <c r="CD141" s="100"/>
      <c r="CE141" s="98">
        <f>ROUNDDOWN(W141/3.3,)</f>
        <v>0</v>
      </c>
      <c r="CF141" s="99"/>
      <c r="CG141" s="99"/>
      <c r="CH141" s="99"/>
      <c r="CI141" s="99"/>
      <c r="CJ141" s="100"/>
      <c r="CK141" s="107" t="e">
        <f>IF(CE141-AC141&gt;=0,AC141,CE141)</f>
        <v>#REF!</v>
      </c>
      <c r="CL141" s="108"/>
      <c r="CM141" s="108"/>
      <c r="CN141" s="108"/>
      <c r="CO141" s="108"/>
      <c r="CP141" s="109"/>
      <c r="CQ141" s="98" t="e">
        <f>IF(CE141-AC141&gt;=0,0,CE141-AC141)</f>
        <v>#REF!</v>
      </c>
      <c r="CR141" s="99"/>
      <c r="CS141" s="99"/>
      <c r="CT141" s="99"/>
      <c r="CU141" s="99"/>
      <c r="CV141" s="100"/>
      <c r="CW141" s="98" t="e">
        <f>IF(CQ141=0,CE141-CK141,0)</f>
        <v>#REF!</v>
      </c>
      <c r="CX141" s="99"/>
      <c r="CY141" s="99"/>
      <c r="CZ141" s="99"/>
      <c r="DA141" s="99"/>
      <c r="DB141" s="100"/>
      <c r="DC141" s="107"/>
      <c r="DD141" s="108"/>
      <c r="DE141" s="108"/>
      <c r="DF141" s="108"/>
      <c r="DG141" s="108"/>
      <c r="DH141" s="109"/>
      <c r="DI141" s="98" t="e">
        <f>CQ141+DC138</f>
        <v>#REF!</v>
      </c>
      <c r="DJ141" s="99"/>
      <c r="DK141" s="99"/>
      <c r="DL141" s="99"/>
      <c r="DM141" s="99"/>
      <c r="DN141" s="100"/>
      <c r="DO141" s="98" t="e">
        <f>CW141-DC141</f>
        <v>#REF!</v>
      </c>
      <c r="DP141" s="99"/>
      <c r="DQ141" s="99"/>
      <c r="DR141" s="99"/>
      <c r="DS141" s="99"/>
      <c r="DT141" s="100"/>
      <c r="DU141" s="107" t="e">
        <f>IF(DO141=0,0,IF(DO141+DI138&gt;0,ABS(DI138),DO141))</f>
        <v>#REF!</v>
      </c>
      <c r="DV141" s="108"/>
      <c r="DW141" s="108"/>
      <c r="DX141" s="108"/>
      <c r="DY141" s="108"/>
      <c r="DZ141" s="109"/>
      <c r="EA141" s="107" t="e">
        <f>SUM(CK141,DC141,DU141)</f>
        <v>#REF!</v>
      </c>
      <c r="EB141" s="108"/>
      <c r="EC141" s="108"/>
      <c r="ED141" s="108"/>
      <c r="EE141" s="108"/>
      <c r="EF141" s="109"/>
    </row>
    <row r="142" spans="1:136" ht="8.25" customHeight="1" thickBot="1">
      <c r="A142" s="132"/>
      <c r="B142" s="133"/>
      <c r="C142" s="133"/>
      <c r="D142" s="134"/>
      <c r="E142" s="145"/>
      <c r="F142" s="146"/>
      <c r="G142" s="146"/>
      <c r="H142" s="146"/>
      <c r="I142" s="146"/>
      <c r="J142" s="147"/>
      <c r="K142" s="110"/>
      <c r="L142" s="111"/>
      <c r="M142" s="111"/>
      <c r="N142" s="111"/>
      <c r="O142" s="111"/>
      <c r="P142" s="112"/>
      <c r="Q142" s="110"/>
      <c r="R142" s="111"/>
      <c r="S142" s="111"/>
      <c r="T142" s="111"/>
      <c r="U142" s="111"/>
      <c r="V142" s="112"/>
      <c r="W142" s="151"/>
      <c r="X142" s="149"/>
      <c r="Y142" s="149"/>
      <c r="Z142" s="149"/>
      <c r="AA142" s="149"/>
      <c r="AB142" s="150"/>
      <c r="AC142" s="151"/>
      <c r="AD142" s="149"/>
      <c r="AE142" s="149"/>
      <c r="AF142" s="149"/>
      <c r="AG142" s="149"/>
      <c r="AH142" s="150"/>
      <c r="AI142" s="151"/>
      <c r="AJ142" s="149"/>
      <c r="AK142" s="149"/>
      <c r="AL142" s="149"/>
      <c r="AM142" s="149"/>
      <c r="AN142" s="150"/>
      <c r="AO142" s="151"/>
      <c r="AP142" s="149"/>
      <c r="AQ142" s="149"/>
      <c r="AR142" s="149"/>
      <c r="AS142" s="149"/>
      <c r="AT142" s="150"/>
      <c r="AU142" s="101"/>
      <c r="AV142" s="102"/>
      <c r="AW142" s="102"/>
      <c r="AX142" s="102"/>
      <c r="AY142" s="102"/>
      <c r="AZ142" s="103"/>
      <c r="BA142" s="151"/>
      <c r="BB142" s="149"/>
      <c r="BC142" s="149"/>
      <c r="BD142" s="149"/>
      <c r="BE142" s="149"/>
      <c r="BF142" s="150"/>
      <c r="BG142" s="101"/>
      <c r="BH142" s="102"/>
      <c r="BI142" s="102"/>
      <c r="BJ142" s="102"/>
      <c r="BK142" s="102"/>
      <c r="BL142" s="103"/>
      <c r="BM142" s="101"/>
      <c r="BN142" s="102"/>
      <c r="BO142" s="102"/>
      <c r="BP142" s="102"/>
      <c r="BQ142" s="102"/>
      <c r="BR142" s="103"/>
      <c r="BS142" s="101"/>
      <c r="BT142" s="102"/>
      <c r="BU142" s="102"/>
      <c r="BV142" s="102"/>
      <c r="BW142" s="102"/>
      <c r="BX142" s="103"/>
      <c r="BY142" s="101"/>
      <c r="BZ142" s="102"/>
      <c r="CA142" s="102"/>
      <c r="CB142" s="102"/>
      <c r="CC142" s="102"/>
      <c r="CD142" s="103"/>
      <c r="CE142" s="101"/>
      <c r="CF142" s="102"/>
      <c r="CG142" s="102"/>
      <c r="CH142" s="102"/>
      <c r="CI142" s="102"/>
      <c r="CJ142" s="103"/>
      <c r="CK142" s="110"/>
      <c r="CL142" s="111"/>
      <c r="CM142" s="111"/>
      <c r="CN142" s="111"/>
      <c r="CO142" s="111"/>
      <c r="CP142" s="112"/>
      <c r="CQ142" s="101"/>
      <c r="CR142" s="102"/>
      <c r="CS142" s="102"/>
      <c r="CT142" s="102"/>
      <c r="CU142" s="102"/>
      <c r="CV142" s="103"/>
      <c r="CW142" s="101"/>
      <c r="CX142" s="102"/>
      <c r="CY142" s="102"/>
      <c r="CZ142" s="102"/>
      <c r="DA142" s="102"/>
      <c r="DB142" s="103"/>
      <c r="DC142" s="110"/>
      <c r="DD142" s="111"/>
      <c r="DE142" s="111"/>
      <c r="DF142" s="111"/>
      <c r="DG142" s="111"/>
      <c r="DH142" s="112"/>
      <c r="DI142" s="101"/>
      <c r="DJ142" s="102"/>
      <c r="DK142" s="102"/>
      <c r="DL142" s="102"/>
      <c r="DM142" s="102"/>
      <c r="DN142" s="103"/>
      <c r="DO142" s="101"/>
      <c r="DP142" s="102"/>
      <c r="DQ142" s="102"/>
      <c r="DR142" s="102"/>
      <c r="DS142" s="102"/>
      <c r="DT142" s="103"/>
      <c r="DU142" s="110"/>
      <c r="DV142" s="111"/>
      <c r="DW142" s="111"/>
      <c r="DX142" s="111"/>
      <c r="DY142" s="111"/>
      <c r="DZ142" s="112"/>
      <c r="EA142" s="110"/>
      <c r="EB142" s="111"/>
      <c r="EC142" s="111"/>
      <c r="ED142" s="111"/>
      <c r="EE142" s="111"/>
      <c r="EF142" s="112"/>
    </row>
    <row r="143" spans="1:136" ht="8.25" customHeight="1" thickBot="1">
      <c r="A143" s="135"/>
      <c r="B143" s="136"/>
      <c r="C143" s="136"/>
      <c r="D143" s="137"/>
      <c r="E143" s="145"/>
      <c r="F143" s="146"/>
      <c r="G143" s="146"/>
      <c r="H143" s="146"/>
      <c r="I143" s="146"/>
      <c r="J143" s="147"/>
      <c r="K143" s="113"/>
      <c r="L143" s="114"/>
      <c r="M143" s="114"/>
      <c r="N143" s="114"/>
      <c r="O143" s="114"/>
      <c r="P143" s="115"/>
      <c r="Q143" s="113"/>
      <c r="R143" s="114"/>
      <c r="S143" s="114"/>
      <c r="T143" s="114"/>
      <c r="U143" s="114"/>
      <c r="V143" s="115"/>
      <c r="W143" s="151"/>
      <c r="X143" s="149"/>
      <c r="Y143" s="149"/>
      <c r="Z143" s="149"/>
      <c r="AA143" s="149"/>
      <c r="AB143" s="150"/>
      <c r="AC143" s="151"/>
      <c r="AD143" s="149"/>
      <c r="AE143" s="149"/>
      <c r="AF143" s="149"/>
      <c r="AG143" s="149"/>
      <c r="AH143" s="150"/>
      <c r="AI143" s="151"/>
      <c r="AJ143" s="149"/>
      <c r="AK143" s="149"/>
      <c r="AL143" s="149"/>
      <c r="AM143" s="149"/>
      <c r="AN143" s="150"/>
      <c r="AO143" s="151"/>
      <c r="AP143" s="149"/>
      <c r="AQ143" s="149"/>
      <c r="AR143" s="149"/>
      <c r="AS143" s="149"/>
      <c r="AT143" s="150"/>
      <c r="AU143" s="104"/>
      <c r="AV143" s="105"/>
      <c r="AW143" s="105"/>
      <c r="AX143" s="105"/>
      <c r="AY143" s="105"/>
      <c r="AZ143" s="106"/>
      <c r="BA143" s="151"/>
      <c r="BB143" s="149"/>
      <c r="BC143" s="149"/>
      <c r="BD143" s="149"/>
      <c r="BE143" s="149"/>
      <c r="BF143" s="150"/>
      <c r="BG143" s="104"/>
      <c r="BH143" s="105"/>
      <c r="BI143" s="105"/>
      <c r="BJ143" s="105"/>
      <c r="BK143" s="105"/>
      <c r="BL143" s="106"/>
      <c r="BM143" s="104"/>
      <c r="BN143" s="105"/>
      <c r="BO143" s="105"/>
      <c r="BP143" s="105"/>
      <c r="BQ143" s="105"/>
      <c r="BR143" s="106"/>
      <c r="BS143" s="104"/>
      <c r="BT143" s="105"/>
      <c r="BU143" s="105"/>
      <c r="BV143" s="105"/>
      <c r="BW143" s="105"/>
      <c r="BX143" s="106"/>
      <c r="BY143" s="104"/>
      <c r="BZ143" s="105"/>
      <c r="CA143" s="105"/>
      <c r="CB143" s="105"/>
      <c r="CC143" s="105"/>
      <c r="CD143" s="106"/>
      <c r="CE143" s="104"/>
      <c r="CF143" s="105"/>
      <c r="CG143" s="105"/>
      <c r="CH143" s="105"/>
      <c r="CI143" s="105"/>
      <c r="CJ143" s="106"/>
      <c r="CK143" s="113"/>
      <c r="CL143" s="114"/>
      <c r="CM143" s="114"/>
      <c r="CN143" s="114"/>
      <c r="CO143" s="114"/>
      <c r="CP143" s="115"/>
      <c r="CQ143" s="104"/>
      <c r="CR143" s="105"/>
      <c r="CS143" s="105"/>
      <c r="CT143" s="105"/>
      <c r="CU143" s="105"/>
      <c r="CV143" s="106"/>
      <c r="CW143" s="104"/>
      <c r="CX143" s="105"/>
      <c r="CY143" s="105"/>
      <c r="CZ143" s="105"/>
      <c r="DA143" s="105"/>
      <c r="DB143" s="106"/>
      <c r="DC143" s="113"/>
      <c r="DD143" s="114"/>
      <c r="DE143" s="114"/>
      <c r="DF143" s="114"/>
      <c r="DG143" s="114"/>
      <c r="DH143" s="115"/>
      <c r="DI143" s="104"/>
      <c r="DJ143" s="105"/>
      <c r="DK143" s="105"/>
      <c r="DL143" s="105"/>
      <c r="DM143" s="105"/>
      <c r="DN143" s="106"/>
      <c r="DO143" s="104"/>
      <c r="DP143" s="105"/>
      <c r="DQ143" s="105"/>
      <c r="DR143" s="105"/>
      <c r="DS143" s="105"/>
      <c r="DT143" s="106"/>
      <c r="DU143" s="113"/>
      <c r="DV143" s="114"/>
      <c r="DW143" s="114"/>
      <c r="DX143" s="114"/>
      <c r="DY143" s="114"/>
      <c r="DZ143" s="115"/>
      <c r="EA143" s="113"/>
      <c r="EB143" s="114"/>
      <c r="EC143" s="114"/>
      <c r="ED143" s="114"/>
      <c r="EE143" s="114"/>
      <c r="EF143" s="115"/>
    </row>
    <row r="144" spans="1:136" ht="8.25" customHeight="1">
      <c r="K144" s="12"/>
      <c r="L144" s="12"/>
      <c r="M144" s="12"/>
      <c r="N144" s="12"/>
      <c r="O144" s="12"/>
      <c r="P144" s="12"/>
      <c r="Q144" s="12"/>
      <c r="R144" s="12"/>
      <c r="S144" s="12"/>
      <c r="T144" s="12"/>
      <c r="U144" s="12"/>
      <c r="V144" s="12"/>
    </row>
    <row r="145" spans="1:136" ht="8.25" customHeight="1">
      <c r="K145" s="12"/>
      <c r="L145" s="12"/>
      <c r="M145" s="12"/>
      <c r="N145" s="12"/>
      <c r="O145" s="12"/>
      <c r="P145" s="12"/>
      <c r="Q145" s="12"/>
      <c r="R145" s="12"/>
      <c r="S145" s="12"/>
      <c r="T145" s="12"/>
      <c r="U145" s="12"/>
      <c r="V145" s="12"/>
    </row>
    <row r="146" spans="1:136" ht="8.25" customHeight="1" thickBot="1">
      <c r="K146" s="12"/>
      <c r="L146" s="12"/>
      <c r="M146" s="12"/>
      <c r="N146" s="12"/>
      <c r="O146" s="12"/>
      <c r="P146" s="12"/>
      <c r="Q146" s="12"/>
      <c r="R146" s="12"/>
      <c r="S146" s="12"/>
      <c r="T146" s="12"/>
      <c r="U146" s="12"/>
      <c r="V146" s="12"/>
    </row>
    <row r="147" spans="1:136" ht="17.25" customHeight="1">
      <c r="A147" s="129" t="s">
        <v>32</v>
      </c>
      <c r="B147" s="130"/>
      <c r="C147" s="130"/>
      <c r="D147" s="131"/>
      <c r="E147" s="138" t="s">
        <v>21</v>
      </c>
      <c r="F147" s="139"/>
      <c r="G147" s="139"/>
      <c r="H147" s="139"/>
      <c r="I147" s="139"/>
      <c r="J147" s="140"/>
      <c r="K147" s="128" t="s">
        <v>29</v>
      </c>
      <c r="L147" s="123"/>
      <c r="M147" s="123"/>
      <c r="N147" s="123"/>
      <c r="O147" s="123"/>
      <c r="P147" s="124"/>
      <c r="Q147" s="128" t="s">
        <v>9</v>
      </c>
      <c r="R147" s="123"/>
      <c r="S147" s="123"/>
      <c r="T147" s="123"/>
      <c r="U147" s="123"/>
      <c r="V147" s="124"/>
      <c r="W147" s="138" t="s">
        <v>19</v>
      </c>
      <c r="X147" s="139"/>
      <c r="Y147" s="139"/>
      <c r="Z147" s="139"/>
      <c r="AA147" s="139"/>
      <c r="AB147" s="140"/>
      <c r="AC147" s="144" t="s">
        <v>25</v>
      </c>
      <c r="AD147" s="117"/>
      <c r="AE147" s="117"/>
      <c r="AF147" s="117"/>
      <c r="AG147" s="117"/>
      <c r="AH147" s="118"/>
      <c r="AI147" s="138" t="s">
        <v>18</v>
      </c>
      <c r="AJ147" s="139"/>
      <c r="AK147" s="139"/>
      <c r="AL147" s="139"/>
      <c r="AM147" s="139"/>
      <c r="AN147" s="140"/>
      <c r="AO147" s="138" t="s">
        <v>20</v>
      </c>
      <c r="AP147" s="139"/>
      <c r="AQ147" s="139"/>
      <c r="AR147" s="139"/>
      <c r="AS147" s="139"/>
      <c r="AT147" s="140"/>
      <c r="AU147" s="144" t="s">
        <v>24</v>
      </c>
      <c r="AV147" s="117"/>
      <c r="AW147" s="117"/>
      <c r="AX147" s="117"/>
      <c r="AY147" s="117"/>
      <c r="AZ147" s="118"/>
      <c r="BA147" s="144" t="s">
        <v>26</v>
      </c>
      <c r="BB147" s="117"/>
      <c r="BC147" s="117"/>
      <c r="BD147" s="117"/>
      <c r="BE147" s="117"/>
      <c r="BF147" s="118"/>
      <c r="BG147" s="144" t="s">
        <v>22</v>
      </c>
      <c r="BH147" s="117"/>
      <c r="BI147" s="117"/>
      <c r="BJ147" s="117"/>
      <c r="BK147" s="117"/>
      <c r="BL147" s="118"/>
      <c r="BM147" s="196" t="s">
        <v>27</v>
      </c>
      <c r="BN147" s="197"/>
      <c r="BO147" s="197"/>
      <c r="BP147" s="197"/>
      <c r="BQ147" s="197"/>
      <c r="BR147" s="198"/>
      <c r="BS147" s="144" t="s">
        <v>23</v>
      </c>
      <c r="BT147" s="117"/>
      <c r="BU147" s="117"/>
      <c r="BV147" s="117"/>
      <c r="BW147" s="117"/>
      <c r="BX147" s="118"/>
      <c r="BY147" s="144" t="s">
        <v>28</v>
      </c>
      <c r="BZ147" s="117"/>
      <c r="CA147" s="117"/>
      <c r="CB147" s="117"/>
      <c r="CC147" s="117"/>
      <c r="CD147" s="118"/>
      <c r="CE147" s="418" t="s">
        <v>35</v>
      </c>
      <c r="CF147" s="419"/>
      <c r="CG147" s="419"/>
      <c r="CH147" s="419"/>
      <c r="CI147" s="419"/>
      <c r="CJ147" s="420"/>
      <c r="CK147" s="424" t="s">
        <v>36</v>
      </c>
      <c r="CL147" s="425"/>
      <c r="CM147" s="425"/>
      <c r="CN147" s="425"/>
      <c r="CO147" s="425"/>
      <c r="CP147" s="426"/>
      <c r="CQ147" s="116" t="s">
        <v>39</v>
      </c>
      <c r="CR147" s="117"/>
      <c r="CS147" s="117"/>
      <c r="CT147" s="117"/>
      <c r="CU147" s="117"/>
      <c r="CV147" s="118"/>
      <c r="CW147" s="116" t="s">
        <v>35</v>
      </c>
      <c r="CX147" s="117"/>
      <c r="CY147" s="117"/>
      <c r="CZ147" s="117"/>
      <c r="DA147" s="117"/>
      <c r="DB147" s="118"/>
      <c r="DC147" s="122" t="s">
        <v>37</v>
      </c>
      <c r="DD147" s="123"/>
      <c r="DE147" s="123"/>
      <c r="DF147" s="123"/>
      <c r="DG147" s="123"/>
      <c r="DH147" s="124"/>
      <c r="DI147" s="116" t="s">
        <v>39</v>
      </c>
      <c r="DJ147" s="117"/>
      <c r="DK147" s="117"/>
      <c r="DL147" s="117"/>
      <c r="DM147" s="117"/>
      <c r="DN147" s="118"/>
      <c r="DO147" s="116" t="s">
        <v>35</v>
      </c>
      <c r="DP147" s="117"/>
      <c r="DQ147" s="117"/>
      <c r="DR147" s="117"/>
      <c r="DS147" s="117"/>
      <c r="DT147" s="118"/>
      <c r="DU147" s="122" t="s">
        <v>38</v>
      </c>
      <c r="DV147" s="123"/>
      <c r="DW147" s="123"/>
      <c r="DX147" s="123"/>
      <c r="DY147" s="123"/>
      <c r="DZ147" s="124"/>
      <c r="EA147" s="128" t="s">
        <v>29</v>
      </c>
      <c r="EB147" s="123"/>
      <c r="EC147" s="123"/>
      <c r="ED147" s="123"/>
      <c r="EE147" s="123"/>
      <c r="EF147" s="124"/>
    </row>
    <row r="148" spans="1:136" ht="17.25" customHeight="1" thickBot="1">
      <c r="A148" s="132"/>
      <c r="B148" s="133"/>
      <c r="C148" s="133"/>
      <c r="D148" s="134"/>
      <c r="E148" s="141"/>
      <c r="F148" s="142"/>
      <c r="G148" s="142"/>
      <c r="H148" s="142"/>
      <c r="I148" s="142"/>
      <c r="J148" s="143"/>
      <c r="K148" s="125"/>
      <c r="L148" s="126"/>
      <c r="M148" s="126"/>
      <c r="N148" s="126"/>
      <c r="O148" s="126"/>
      <c r="P148" s="127"/>
      <c r="Q148" s="125"/>
      <c r="R148" s="126"/>
      <c r="S148" s="126"/>
      <c r="T148" s="126"/>
      <c r="U148" s="126"/>
      <c r="V148" s="127"/>
      <c r="W148" s="141"/>
      <c r="X148" s="142"/>
      <c r="Y148" s="142"/>
      <c r="Z148" s="142"/>
      <c r="AA148" s="142"/>
      <c r="AB148" s="143"/>
      <c r="AC148" s="119"/>
      <c r="AD148" s="120"/>
      <c r="AE148" s="120"/>
      <c r="AF148" s="120"/>
      <c r="AG148" s="120"/>
      <c r="AH148" s="121"/>
      <c r="AI148" s="141"/>
      <c r="AJ148" s="142"/>
      <c r="AK148" s="142"/>
      <c r="AL148" s="142"/>
      <c r="AM148" s="142"/>
      <c r="AN148" s="143"/>
      <c r="AO148" s="141"/>
      <c r="AP148" s="142"/>
      <c r="AQ148" s="142"/>
      <c r="AR148" s="142"/>
      <c r="AS148" s="142"/>
      <c r="AT148" s="143"/>
      <c r="AU148" s="119"/>
      <c r="AV148" s="120"/>
      <c r="AW148" s="120"/>
      <c r="AX148" s="120"/>
      <c r="AY148" s="120"/>
      <c r="AZ148" s="121"/>
      <c r="BA148" s="119"/>
      <c r="BB148" s="120"/>
      <c r="BC148" s="120"/>
      <c r="BD148" s="120"/>
      <c r="BE148" s="120"/>
      <c r="BF148" s="121"/>
      <c r="BG148" s="119"/>
      <c r="BH148" s="120"/>
      <c r="BI148" s="120"/>
      <c r="BJ148" s="120"/>
      <c r="BK148" s="120"/>
      <c r="BL148" s="121"/>
      <c r="BM148" s="199"/>
      <c r="BN148" s="200"/>
      <c r="BO148" s="200"/>
      <c r="BP148" s="200"/>
      <c r="BQ148" s="200"/>
      <c r="BR148" s="201"/>
      <c r="BS148" s="119"/>
      <c r="BT148" s="120"/>
      <c r="BU148" s="120"/>
      <c r="BV148" s="120"/>
      <c r="BW148" s="120"/>
      <c r="BX148" s="121"/>
      <c r="BY148" s="119"/>
      <c r="BZ148" s="120"/>
      <c r="CA148" s="120"/>
      <c r="CB148" s="120"/>
      <c r="CC148" s="120"/>
      <c r="CD148" s="121"/>
      <c r="CE148" s="421"/>
      <c r="CF148" s="422"/>
      <c r="CG148" s="422"/>
      <c r="CH148" s="422"/>
      <c r="CI148" s="422"/>
      <c r="CJ148" s="423"/>
      <c r="CK148" s="427"/>
      <c r="CL148" s="428"/>
      <c r="CM148" s="428"/>
      <c r="CN148" s="428"/>
      <c r="CO148" s="428"/>
      <c r="CP148" s="429"/>
      <c r="CQ148" s="119"/>
      <c r="CR148" s="120"/>
      <c r="CS148" s="120"/>
      <c r="CT148" s="120"/>
      <c r="CU148" s="120"/>
      <c r="CV148" s="121"/>
      <c r="CW148" s="119"/>
      <c r="CX148" s="120"/>
      <c r="CY148" s="120"/>
      <c r="CZ148" s="120"/>
      <c r="DA148" s="120"/>
      <c r="DB148" s="121"/>
      <c r="DC148" s="125"/>
      <c r="DD148" s="126"/>
      <c r="DE148" s="126"/>
      <c r="DF148" s="126"/>
      <c r="DG148" s="126"/>
      <c r="DH148" s="127"/>
      <c r="DI148" s="119"/>
      <c r="DJ148" s="120"/>
      <c r="DK148" s="120"/>
      <c r="DL148" s="120"/>
      <c r="DM148" s="120"/>
      <c r="DN148" s="121"/>
      <c r="DO148" s="119"/>
      <c r="DP148" s="120"/>
      <c r="DQ148" s="120"/>
      <c r="DR148" s="120"/>
      <c r="DS148" s="120"/>
      <c r="DT148" s="121"/>
      <c r="DU148" s="125"/>
      <c r="DV148" s="126"/>
      <c r="DW148" s="126"/>
      <c r="DX148" s="126"/>
      <c r="DY148" s="126"/>
      <c r="DZ148" s="127"/>
      <c r="EA148" s="125"/>
      <c r="EB148" s="126"/>
      <c r="EC148" s="126"/>
      <c r="ED148" s="126"/>
      <c r="EE148" s="126"/>
      <c r="EF148" s="127"/>
    </row>
    <row r="149" spans="1:136" ht="8.25" customHeight="1" thickBot="1">
      <c r="A149" s="132"/>
      <c r="B149" s="133"/>
      <c r="C149" s="133"/>
      <c r="D149" s="134"/>
      <c r="E149" s="145">
        <v>1</v>
      </c>
      <c r="F149" s="146"/>
      <c r="G149" s="146"/>
      <c r="H149" s="146"/>
      <c r="I149" s="146"/>
      <c r="J149" s="147"/>
      <c r="K149" s="107" t="e">
        <f>EA149</f>
        <v>#REF!</v>
      </c>
      <c r="L149" s="108"/>
      <c r="M149" s="108"/>
      <c r="N149" s="108"/>
      <c r="O149" s="108"/>
      <c r="P149" s="109"/>
      <c r="Q149" s="107" t="e">
        <f>BY149</f>
        <v>#REF!</v>
      </c>
      <c r="R149" s="108"/>
      <c r="S149" s="108"/>
      <c r="T149" s="108"/>
      <c r="U149" s="108"/>
      <c r="V149" s="109"/>
      <c r="W149" s="148">
        <f>AC72</f>
        <v>0</v>
      </c>
      <c r="X149" s="149"/>
      <c r="Y149" s="149"/>
      <c r="Z149" s="149"/>
      <c r="AA149" s="149"/>
      <c r="AB149" s="150"/>
      <c r="AC149" s="148" t="e">
        <f>#REF!</f>
        <v>#REF!</v>
      </c>
      <c r="AD149" s="149"/>
      <c r="AE149" s="149"/>
      <c r="AF149" s="149"/>
      <c r="AG149" s="149"/>
      <c r="AH149" s="150"/>
      <c r="AI149" s="148" t="e">
        <f>AC149*3.3</f>
        <v>#REF!</v>
      </c>
      <c r="AJ149" s="149"/>
      <c r="AK149" s="149"/>
      <c r="AL149" s="149"/>
      <c r="AM149" s="149"/>
      <c r="AN149" s="150"/>
      <c r="AO149" s="148" t="e">
        <f>W149-AI149</f>
        <v>#REF!</v>
      </c>
      <c r="AP149" s="149"/>
      <c r="AQ149" s="149"/>
      <c r="AR149" s="149"/>
      <c r="AS149" s="149"/>
      <c r="AT149" s="150"/>
      <c r="AU149" s="98" t="e">
        <f>IF(AO149&gt;0,AO149,0)</f>
        <v>#REF!</v>
      </c>
      <c r="AV149" s="99"/>
      <c r="AW149" s="99"/>
      <c r="AX149" s="99"/>
      <c r="AY149" s="99"/>
      <c r="AZ149" s="100"/>
      <c r="BA149" s="148" t="e">
        <f>IF(AO149&lt;0,AO149,0)</f>
        <v>#REF!</v>
      </c>
      <c r="BB149" s="149"/>
      <c r="BC149" s="149"/>
      <c r="BD149" s="149"/>
      <c r="BE149" s="149"/>
      <c r="BF149" s="150"/>
      <c r="BG149" s="98"/>
      <c r="BH149" s="99"/>
      <c r="BI149" s="99"/>
      <c r="BJ149" s="99"/>
      <c r="BK149" s="99"/>
      <c r="BL149" s="100"/>
      <c r="BM149" s="98"/>
      <c r="BN149" s="99"/>
      <c r="BO149" s="99"/>
      <c r="BP149" s="99"/>
      <c r="BQ149" s="99"/>
      <c r="BR149" s="100"/>
      <c r="BS149" s="98" t="e">
        <f>IF(BA149&lt;0,AU152+BA149,0)</f>
        <v>#REF!</v>
      </c>
      <c r="BT149" s="99"/>
      <c r="BU149" s="99"/>
      <c r="BV149" s="99"/>
      <c r="BW149" s="99"/>
      <c r="BX149" s="100"/>
      <c r="BY149" s="98" t="e">
        <f>IF(BS149&lt;0,"NG","OK")</f>
        <v>#REF!</v>
      </c>
      <c r="BZ149" s="99"/>
      <c r="CA149" s="99"/>
      <c r="CB149" s="99"/>
      <c r="CC149" s="99"/>
      <c r="CD149" s="100"/>
      <c r="CE149" s="98">
        <f>ROUNDDOWN(W149/3.3,)</f>
        <v>0</v>
      </c>
      <c r="CF149" s="99"/>
      <c r="CG149" s="99"/>
      <c r="CH149" s="99"/>
      <c r="CI149" s="99"/>
      <c r="CJ149" s="100"/>
      <c r="CK149" s="107" t="e">
        <f>IF(CE149-AC149&gt;=0,AC149,CE149)</f>
        <v>#REF!</v>
      </c>
      <c r="CL149" s="108"/>
      <c r="CM149" s="108"/>
      <c r="CN149" s="108"/>
      <c r="CO149" s="108"/>
      <c r="CP149" s="109"/>
      <c r="CQ149" s="98" t="e">
        <f>IF(CE149-AC149&gt;=0,0,CE149-AC149)</f>
        <v>#REF!</v>
      </c>
      <c r="CR149" s="99"/>
      <c r="CS149" s="99"/>
      <c r="CT149" s="99"/>
      <c r="CU149" s="99"/>
      <c r="CV149" s="100"/>
      <c r="CW149" s="98" t="e">
        <f>IF(CQ149=0,CE149-CK149,0)</f>
        <v>#REF!</v>
      </c>
      <c r="CX149" s="99"/>
      <c r="CY149" s="99"/>
      <c r="CZ149" s="99"/>
      <c r="DA149" s="99"/>
      <c r="DB149" s="100"/>
      <c r="DC149" s="107" t="e">
        <f>IF(CW149=0,0,IF(CQ152&lt;0,(IF(CQ152+CW149&lt;=0,CW149,ABS(CQ152))),0))</f>
        <v>#REF!</v>
      </c>
      <c r="DD149" s="108"/>
      <c r="DE149" s="108"/>
      <c r="DF149" s="108"/>
      <c r="DG149" s="108"/>
      <c r="DH149" s="109"/>
      <c r="DI149" s="98"/>
      <c r="DJ149" s="99"/>
      <c r="DK149" s="99"/>
      <c r="DL149" s="99"/>
      <c r="DM149" s="99"/>
      <c r="DN149" s="100"/>
      <c r="DO149" s="98" t="e">
        <f>CW149-DC149</f>
        <v>#REF!</v>
      </c>
      <c r="DP149" s="99"/>
      <c r="DQ149" s="99"/>
      <c r="DR149" s="99"/>
      <c r="DS149" s="99"/>
      <c r="DT149" s="100"/>
      <c r="DU149" s="107"/>
      <c r="DV149" s="108"/>
      <c r="DW149" s="108"/>
      <c r="DX149" s="108"/>
      <c r="DY149" s="108"/>
      <c r="DZ149" s="109"/>
      <c r="EA149" s="107" t="e">
        <f>SUM(CK149,DC149,DU149)</f>
        <v>#REF!</v>
      </c>
      <c r="EB149" s="108"/>
      <c r="EC149" s="108"/>
      <c r="ED149" s="108"/>
      <c r="EE149" s="108"/>
      <c r="EF149" s="109"/>
    </row>
    <row r="150" spans="1:136" ht="8.25" customHeight="1" thickBot="1">
      <c r="A150" s="132"/>
      <c r="B150" s="133"/>
      <c r="C150" s="133"/>
      <c r="D150" s="134"/>
      <c r="E150" s="145"/>
      <c r="F150" s="146"/>
      <c r="G150" s="146"/>
      <c r="H150" s="146"/>
      <c r="I150" s="146"/>
      <c r="J150" s="147"/>
      <c r="K150" s="110"/>
      <c r="L150" s="111"/>
      <c r="M150" s="111"/>
      <c r="N150" s="111"/>
      <c r="O150" s="111"/>
      <c r="P150" s="112"/>
      <c r="Q150" s="110"/>
      <c r="R150" s="111"/>
      <c r="S150" s="111"/>
      <c r="T150" s="111"/>
      <c r="U150" s="111"/>
      <c r="V150" s="112"/>
      <c r="W150" s="151"/>
      <c r="X150" s="149"/>
      <c r="Y150" s="149"/>
      <c r="Z150" s="149"/>
      <c r="AA150" s="149"/>
      <c r="AB150" s="150"/>
      <c r="AC150" s="151"/>
      <c r="AD150" s="149"/>
      <c r="AE150" s="149"/>
      <c r="AF150" s="149"/>
      <c r="AG150" s="149"/>
      <c r="AH150" s="150"/>
      <c r="AI150" s="151"/>
      <c r="AJ150" s="149"/>
      <c r="AK150" s="149"/>
      <c r="AL150" s="149"/>
      <c r="AM150" s="149"/>
      <c r="AN150" s="150"/>
      <c r="AO150" s="151"/>
      <c r="AP150" s="149"/>
      <c r="AQ150" s="149"/>
      <c r="AR150" s="149"/>
      <c r="AS150" s="149"/>
      <c r="AT150" s="150"/>
      <c r="AU150" s="101"/>
      <c r="AV150" s="102"/>
      <c r="AW150" s="102"/>
      <c r="AX150" s="102"/>
      <c r="AY150" s="102"/>
      <c r="AZ150" s="103"/>
      <c r="BA150" s="151"/>
      <c r="BB150" s="149"/>
      <c r="BC150" s="149"/>
      <c r="BD150" s="149"/>
      <c r="BE150" s="149"/>
      <c r="BF150" s="150"/>
      <c r="BG150" s="101"/>
      <c r="BH150" s="102"/>
      <c r="BI150" s="102"/>
      <c r="BJ150" s="102"/>
      <c r="BK150" s="102"/>
      <c r="BL150" s="103"/>
      <c r="BM150" s="101"/>
      <c r="BN150" s="102"/>
      <c r="BO150" s="102"/>
      <c r="BP150" s="102"/>
      <c r="BQ150" s="102"/>
      <c r="BR150" s="103"/>
      <c r="BS150" s="101"/>
      <c r="BT150" s="102"/>
      <c r="BU150" s="102"/>
      <c r="BV150" s="102"/>
      <c r="BW150" s="102"/>
      <c r="BX150" s="103"/>
      <c r="BY150" s="101"/>
      <c r="BZ150" s="102"/>
      <c r="CA150" s="102"/>
      <c r="CB150" s="102"/>
      <c r="CC150" s="102"/>
      <c r="CD150" s="103"/>
      <c r="CE150" s="101"/>
      <c r="CF150" s="102"/>
      <c r="CG150" s="102"/>
      <c r="CH150" s="102"/>
      <c r="CI150" s="102"/>
      <c r="CJ150" s="103"/>
      <c r="CK150" s="110"/>
      <c r="CL150" s="111"/>
      <c r="CM150" s="111"/>
      <c r="CN150" s="111"/>
      <c r="CO150" s="111"/>
      <c r="CP150" s="112"/>
      <c r="CQ150" s="101"/>
      <c r="CR150" s="102"/>
      <c r="CS150" s="102"/>
      <c r="CT150" s="102"/>
      <c r="CU150" s="102"/>
      <c r="CV150" s="103"/>
      <c r="CW150" s="101"/>
      <c r="CX150" s="102"/>
      <c r="CY150" s="102"/>
      <c r="CZ150" s="102"/>
      <c r="DA150" s="102"/>
      <c r="DB150" s="103"/>
      <c r="DC150" s="110"/>
      <c r="DD150" s="111"/>
      <c r="DE150" s="111"/>
      <c r="DF150" s="111"/>
      <c r="DG150" s="111"/>
      <c r="DH150" s="112"/>
      <c r="DI150" s="101"/>
      <c r="DJ150" s="102"/>
      <c r="DK150" s="102"/>
      <c r="DL150" s="102"/>
      <c r="DM150" s="102"/>
      <c r="DN150" s="103"/>
      <c r="DO150" s="101"/>
      <c r="DP150" s="102"/>
      <c r="DQ150" s="102"/>
      <c r="DR150" s="102"/>
      <c r="DS150" s="102"/>
      <c r="DT150" s="103"/>
      <c r="DU150" s="110"/>
      <c r="DV150" s="111"/>
      <c r="DW150" s="111"/>
      <c r="DX150" s="111"/>
      <c r="DY150" s="111"/>
      <c r="DZ150" s="112"/>
      <c r="EA150" s="110"/>
      <c r="EB150" s="111"/>
      <c r="EC150" s="111"/>
      <c r="ED150" s="111"/>
      <c r="EE150" s="111"/>
      <c r="EF150" s="112"/>
    </row>
    <row r="151" spans="1:136" ht="8.25" customHeight="1" thickBot="1">
      <c r="A151" s="132"/>
      <c r="B151" s="133"/>
      <c r="C151" s="133"/>
      <c r="D151" s="134"/>
      <c r="E151" s="145"/>
      <c r="F151" s="146"/>
      <c r="G151" s="146"/>
      <c r="H151" s="146"/>
      <c r="I151" s="146"/>
      <c r="J151" s="147"/>
      <c r="K151" s="113"/>
      <c r="L151" s="114"/>
      <c r="M151" s="114"/>
      <c r="N151" s="114"/>
      <c r="O151" s="114"/>
      <c r="P151" s="115"/>
      <c r="Q151" s="113"/>
      <c r="R151" s="114"/>
      <c r="S151" s="114"/>
      <c r="T151" s="114"/>
      <c r="U151" s="114"/>
      <c r="V151" s="115"/>
      <c r="W151" s="151"/>
      <c r="X151" s="149"/>
      <c r="Y151" s="149"/>
      <c r="Z151" s="149"/>
      <c r="AA151" s="149"/>
      <c r="AB151" s="150"/>
      <c r="AC151" s="151"/>
      <c r="AD151" s="149"/>
      <c r="AE151" s="149"/>
      <c r="AF151" s="149"/>
      <c r="AG151" s="149"/>
      <c r="AH151" s="150"/>
      <c r="AI151" s="151"/>
      <c r="AJ151" s="149"/>
      <c r="AK151" s="149"/>
      <c r="AL151" s="149"/>
      <c r="AM151" s="149"/>
      <c r="AN151" s="150"/>
      <c r="AO151" s="151"/>
      <c r="AP151" s="149"/>
      <c r="AQ151" s="149"/>
      <c r="AR151" s="149"/>
      <c r="AS151" s="149"/>
      <c r="AT151" s="150"/>
      <c r="AU151" s="104"/>
      <c r="AV151" s="105"/>
      <c r="AW151" s="105"/>
      <c r="AX151" s="105"/>
      <c r="AY151" s="105"/>
      <c r="AZ151" s="106"/>
      <c r="BA151" s="151"/>
      <c r="BB151" s="149"/>
      <c r="BC151" s="149"/>
      <c r="BD151" s="149"/>
      <c r="BE151" s="149"/>
      <c r="BF151" s="150"/>
      <c r="BG151" s="104"/>
      <c r="BH151" s="105"/>
      <c r="BI151" s="105"/>
      <c r="BJ151" s="105"/>
      <c r="BK151" s="105"/>
      <c r="BL151" s="106"/>
      <c r="BM151" s="104"/>
      <c r="BN151" s="105"/>
      <c r="BO151" s="105"/>
      <c r="BP151" s="105"/>
      <c r="BQ151" s="105"/>
      <c r="BR151" s="106"/>
      <c r="BS151" s="104"/>
      <c r="BT151" s="105"/>
      <c r="BU151" s="105"/>
      <c r="BV151" s="105"/>
      <c r="BW151" s="105"/>
      <c r="BX151" s="106"/>
      <c r="BY151" s="104"/>
      <c r="BZ151" s="105"/>
      <c r="CA151" s="105"/>
      <c r="CB151" s="105"/>
      <c r="CC151" s="105"/>
      <c r="CD151" s="106"/>
      <c r="CE151" s="104"/>
      <c r="CF151" s="105"/>
      <c r="CG151" s="105"/>
      <c r="CH151" s="105"/>
      <c r="CI151" s="105"/>
      <c r="CJ151" s="106"/>
      <c r="CK151" s="113"/>
      <c r="CL151" s="114"/>
      <c r="CM151" s="114"/>
      <c r="CN151" s="114"/>
      <c r="CO151" s="114"/>
      <c r="CP151" s="115"/>
      <c r="CQ151" s="104"/>
      <c r="CR151" s="105"/>
      <c r="CS151" s="105"/>
      <c r="CT151" s="105"/>
      <c r="CU151" s="105"/>
      <c r="CV151" s="106"/>
      <c r="CW151" s="104"/>
      <c r="CX151" s="105"/>
      <c r="CY151" s="105"/>
      <c r="CZ151" s="105"/>
      <c r="DA151" s="105"/>
      <c r="DB151" s="106"/>
      <c r="DC151" s="113"/>
      <c r="DD151" s="114"/>
      <c r="DE151" s="114"/>
      <c r="DF151" s="114"/>
      <c r="DG151" s="114"/>
      <c r="DH151" s="115"/>
      <c r="DI151" s="104"/>
      <c r="DJ151" s="105"/>
      <c r="DK151" s="105"/>
      <c r="DL151" s="105"/>
      <c r="DM151" s="105"/>
      <c r="DN151" s="106"/>
      <c r="DO151" s="104"/>
      <c r="DP151" s="105"/>
      <c r="DQ151" s="105"/>
      <c r="DR151" s="105"/>
      <c r="DS151" s="105"/>
      <c r="DT151" s="106"/>
      <c r="DU151" s="113"/>
      <c r="DV151" s="114"/>
      <c r="DW151" s="114"/>
      <c r="DX151" s="114"/>
      <c r="DY151" s="114"/>
      <c r="DZ151" s="115"/>
      <c r="EA151" s="113"/>
      <c r="EB151" s="114"/>
      <c r="EC151" s="114"/>
      <c r="ED151" s="114"/>
      <c r="EE151" s="114"/>
      <c r="EF151" s="115"/>
    </row>
    <row r="152" spans="1:136" ht="8.25" customHeight="1" thickBot="1">
      <c r="A152" s="132"/>
      <c r="B152" s="133"/>
      <c r="C152" s="133"/>
      <c r="D152" s="134"/>
      <c r="E152" s="145">
        <v>2</v>
      </c>
      <c r="F152" s="146"/>
      <c r="G152" s="146"/>
      <c r="H152" s="146"/>
      <c r="I152" s="146"/>
      <c r="J152" s="147"/>
      <c r="K152" s="107" t="e">
        <f>EA152</f>
        <v>#REF!</v>
      </c>
      <c r="L152" s="108"/>
      <c r="M152" s="108"/>
      <c r="N152" s="108"/>
      <c r="O152" s="108"/>
      <c r="P152" s="109"/>
      <c r="Q152" s="107" t="e">
        <f>BY152</f>
        <v>#REF!</v>
      </c>
      <c r="R152" s="108"/>
      <c r="S152" s="108"/>
      <c r="T152" s="108"/>
      <c r="U152" s="108"/>
      <c r="V152" s="109"/>
      <c r="W152" s="148">
        <f>AC75</f>
        <v>0</v>
      </c>
      <c r="X152" s="149"/>
      <c r="Y152" s="149"/>
      <c r="Z152" s="149"/>
      <c r="AA152" s="149"/>
      <c r="AB152" s="150"/>
      <c r="AC152" s="148" t="e">
        <f>#REF!</f>
        <v>#REF!</v>
      </c>
      <c r="AD152" s="149"/>
      <c r="AE152" s="149"/>
      <c r="AF152" s="149"/>
      <c r="AG152" s="149"/>
      <c r="AH152" s="150"/>
      <c r="AI152" s="148" t="e">
        <f>AC152*3.3</f>
        <v>#REF!</v>
      </c>
      <c r="AJ152" s="149"/>
      <c r="AK152" s="149"/>
      <c r="AL152" s="149"/>
      <c r="AM152" s="149"/>
      <c r="AN152" s="150"/>
      <c r="AO152" s="148" t="e">
        <f>W152-AI152</f>
        <v>#REF!</v>
      </c>
      <c r="AP152" s="149"/>
      <c r="AQ152" s="149"/>
      <c r="AR152" s="149"/>
      <c r="AS152" s="149"/>
      <c r="AT152" s="150"/>
      <c r="AU152" s="98" t="e">
        <f>IF(AO152&gt;0,AO152,0)</f>
        <v>#REF!</v>
      </c>
      <c r="AV152" s="99"/>
      <c r="AW152" s="99"/>
      <c r="AX152" s="99"/>
      <c r="AY152" s="99"/>
      <c r="AZ152" s="100"/>
      <c r="BA152" s="148" t="e">
        <f>IF(AO152&lt;0,AO152,0)</f>
        <v>#REF!</v>
      </c>
      <c r="BB152" s="149"/>
      <c r="BC152" s="149"/>
      <c r="BD152" s="149"/>
      <c r="BE152" s="149"/>
      <c r="BF152" s="150"/>
      <c r="BG152" s="98" t="e">
        <f>IF(BA152&lt;0,AU149+BA152,0)</f>
        <v>#REF!</v>
      </c>
      <c r="BH152" s="99"/>
      <c r="BI152" s="99"/>
      <c r="BJ152" s="99"/>
      <c r="BK152" s="99"/>
      <c r="BL152" s="100"/>
      <c r="BM152" s="98" t="e">
        <f>IF(BG152&gt;0,0,BG152)</f>
        <v>#REF!</v>
      </c>
      <c r="BN152" s="99"/>
      <c r="BO152" s="99"/>
      <c r="BP152" s="99"/>
      <c r="BQ152" s="99"/>
      <c r="BR152" s="100"/>
      <c r="BS152" s="98" t="e">
        <f>IF(BM152&lt;0,BM152+AU155,0)</f>
        <v>#REF!</v>
      </c>
      <c r="BT152" s="99"/>
      <c r="BU152" s="99"/>
      <c r="BV152" s="99"/>
      <c r="BW152" s="99"/>
      <c r="BX152" s="100"/>
      <c r="BY152" s="98" t="e">
        <f>IF(BS152&lt;0,"NG","OK")</f>
        <v>#REF!</v>
      </c>
      <c r="BZ152" s="99"/>
      <c r="CA152" s="99"/>
      <c r="CB152" s="99"/>
      <c r="CC152" s="99"/>
      <c r="CD152" s="100"/>
      <c r="CE152" s="98">
        <f>ROUNDDOWN(W152/3.3,)</f>
        <v>0</v>
      </c>
      <c r="CF152" s="99"/>
      <c r="CG152" s="99"/>
      <c r="CH152" s="99"/>
      <c r="CI152" s="99"/>
      <c r="CJ152" s="100"/>
      <c r="CK152" s="107" t="e">
        <f>IF(CE152-AC152&gt;=0,AC152,CE152)</f>
        <v>#REF!</v>
      </c>
      <c r="CL152" s="108"/>
      <c r="CM152" s="108"/>
      <c r="CN152" s="108"/>
      <c r="CO152" s="108"/>
      <c r="CP152" s="109"/>
      <c r="CQ152" s="98" t="e">
        <f>IF(CE152-AC152&gt;=0,0,CE152-AC152)</f>
        <v>#REF!</v>
      </c>
      <c r="CR152" s="99"/>
      <c r="CS152" s="99"/>
      <c r="CT152" s="99"/>
      <c r="CU152" s="99"/>
      <c r="CV152" s="100"/>
      <c r="CW152" s="98" t="e">
        <f>IF(CQ152=0,CE152-CK152,0)</f>
        <v>#REF!</v>
      </c>
      <c r="CX152" s="99"/>
      <c r="CY152" s="99"/>
      <c r="CZ152" s="99"/>
      <c r="DA152" s="99"/>
      <c r="DB152" s="100"/>
      <c r="DC152" s="107" t="e">
        <f>IF(CW152=0,0,IF(CQ155&lt;0,(IF(CQ155+CW152&lt;=0,CW152,ABS(CQ155))),0))</f>
        <v>#REF!</v>
      </c>
      <c r="DD152" s="108"/>
      <c r="DE152" s="108"/>
      <c r="DF152" s="108"/>
      <c r="DG152" s="108"/>
      <c r="DH152" s="109"/>
      <c r="DI152" s="98" t="e">
        <f>CQ152+DC149</f>
        <v>#REF!</v>
      </c>
      <c r="DJ152" s="99"/>
      <c r="DK152" s="99"/>
      <c r="DL152" s="99"/>
      <c r="DM152" s="99"/>
      <c r="DN152" s="100"/>
      <c r="DO152" s="98" t="e">
        <f>CW152-DC152</f>
        <v>#REF!</v>
      </c>
      <c r="DP152" s="99"/>
      <c r="DQ152" s="99"/>
      <c r="DR152" s="99"/>
      <c r="DS152" s="99"/>
      <c r="DT152" s="100"/>
      <c r="DU152" s="107" t="e">
        <f>IF(DO152=0,0,IF(DO152+CQ149&gt;0,ABS(CQ149),DO152))</f>
        <v>#REF!</v>
      </c>
      <c r="DV152" s="108"/>
      <c r="DW152" s="108"/>
      <c r="DX152" s="108"/>
      <c r="DY152" s="108"/>
      <c r="DZ152" s="109"/>
      <c r="EA152" s="107" t="e">
        <f>SUM(CK152,DC152,DU152)</f>
        <v>#REF!</v>
      </c>
      <c r="EB152" s="108"/>
      <c r="EC152" s="108"/>
      <c r="ED152" s="108"/>
      <c r="EE152" s="108"/>
      <c r="EF152" s="109"/>
    </row>
    <row r="153" spans="1:136" ht="8.25" customHeight="1" thickBot="1">
      <c r="A153" s="132"/>
      <c r="B153" s="133"/>
      <c r="C153" s="133"/>
      <c r="D153" s="134"/>
      <c r="E153" s="145"/>
      <c r="F153" s="146"/>
      <c r="G153" s="146"/>
      <c r="H153" s="146"/>
      <c r="I153" s="146"/>
      <c r="J153" s="147"/>
      <c r="K153" s="110"/>
      <c r="L153" s="111"/>
      <c r="M153" s="111"/>
      <c r="N153" s="111"/>
      <c r="O153" s="111"/>
      <c r="P153" s="112"/>
      <c r="Q153" s="110"/>
      <c r="R153" s="111"/>
      <c r="S153" s="111"/>
      <c r="T153" s="111"/>
      <c r="U153" s="111"/>
      <c r="V153" s="112"/>
      <c r="W153" s="151"/>
      <c r="X153" s="149"/>
      <c r="Y153" s="149"/>
      <c r="Z153" s="149"/>
      <c r="AA153" s="149"/>
      <c r="AB153" s="150"/>
      <c r="AC153" s="151"/>
      <c r="AD153" s="149"/>
      <c r="AE153" s="149"/>
      <c r="AF153" s="149"/>
      <c r="AG153" s="149"/>
      <c r="AH153" s="150"/>
      <c r="AI153" s="151"/>
      <c r="AJ153" s="149"/>
      <c r="AK153" s="149"/>
      <c r="AL153" s="149"/>
      <c r="AM153" s="149"/>
      <c r="AN153" s="150"/>
      <c r="AO153" s="151"/>
      <c r="AP153" s="149"/>
      <c r="AQ153" s="149"/>
      <c r="AR153" s="149"/>
      <c r="AS153" s="149"/>
      <c r="AT153" s="150"/>
      <c r="AU153" s="101"/>
      <c r="AV153" s="102"/>
      <c r="AW153" s="102"/>
      <c r="AX153" s="102"/>
      <c r="AY153" s="102"/>
      <c r="AZ153" s="103"/>
      <c r="BA153" s="151"/>
      <c r="BB153" s="149"/>
      <c r="BC153" s="149"/>
      <c r="BD153" s="149"/>
      <c r="BE153" s="149"/>
      <c r="BF153" s="150"/>
      <c r="BG153" s="101"/>
      <c r="BH153" s="102"/>
      <c r="BI153" s="102"/>
      <c r="BJ153" s="102"/>
      <c r="BK153" s="102"/>
      <c r="BL153" s="103"/>
      <c r="BM153" s="101"/>
      <c r="BN153" s="102"/>
      <c r="BO153" s="102"/>
      <c r="BP153" s="102"/>
      <c r="BQ153" s="102"/>
      <c r="BR153" s="103"/>
      <c r="BS153" s="101"/>
      <c r="BT153" s="102"/>
      <c r="BU153" s="102"/>
      <c r="BV153" s="102"/>
      <c r="BW153" s="102"/>
      <c r="BX153" s="103"/>
      <c r="BY153" s="101"/>
      <c r="BZ153" s="102"/>
      <c r="CA153" s="102"/>
      <c r="CB153" s="102"/>
      <c r="CC153" s="102"/>
      <c r="CD153" s="103"/>
      <c r="CE153" s="101"/>
      <c r="CF153" s="102"/>
      <c r="CG153" s="102"/>
      <c r="CH153" s="102"/>
      <c r="CI153" s="102"/>
      <c r="CJ153" s="103"/>
      <c r="CK153" s="110"/>
      <c r="CL153" s="111"/>
      <c r="CM153" s="111"/>
      <c r="CN153" s="111"/>
      <c r="CO153" s="111"/>
      <c r="CP153" s="112"/>
      <c r="CQ153" s="101"/>
      <c r="CR153" s="102"/>
      <c r="CS153" s="102"/>
      <c r="CT153" s="102"/>
      <c r="CU153" s="102"/>
      <c r="CV153" s="103"/>
      <c r="CW153" s="101"/>
      <c r="CX153" s="102"/>
      <c r="CY153" s="102"/>
      <c r="CZ153" s="102"/>
      <c r="DA153" s="102"/>
      <c r="DB153" s="103"/>
      <c r="DC153" s="110"/>
      <c r="DD153" s="111"/>
      <c r="DE153" s="111"/>
      <c r="DF153" s="111"/>
      <c r="DG153" s="111"/>
      <c r="DH153" s="112"/>
      <c r="DI153" s="101"/>
      <c r="DJ153" s="102"/>
      <c r="DK153" s="102"/>
      <c r="DL153" s="102"/>
      <c r="DM153" s="102"/>
      <c r="DN153" s="103"/>
      <c r="DO153" s="101"/>
      <c r="DP153" s="102"/>
      <c r="DQ153" s="102"/>
      <c r="DR153" s="102"/>
      <c r="DS153" s="102"/>
      <c r="DT153" s="103"/>
      <c r="DU153" s="110"/>
      <c r="DV153" s="111"/>
      <c r="DW153" s="111"/>
      <c r="DX153" s="111"/>
      <c r="DY153" s="111"/>
      <c r="DZ153" s="112"/>
      <c r="EA153" s="110"/>
      <c r="EB153" s="111"/>
      <c r="EC153" s="111"/>
      <c r="ED153" s="111"/>
      <c r="EE153" s="111"/>
      <c r="EF153" s="112"/>
    </row>
    <row r="154" spans="1:136" ht="8.25" customHeight="1" thickBot="1">
      <c r="A154" s="132"/>
      <c r="B154" s="133"/>
      <c r="C154" s="133"/>
      <c r="D154" s="134"/>
      <c r="E154" s="145"/>
      <c r="F154" s="146"/>
      <c r="G154" s="146"/>
      <c r="H154" s="146"/>
      <c r="I154" s="146"/>
      <c r="J154" s="147"/>
      <c r="K154" s="113"/>
      <c r="L154" s="114"/>
      <c r="M154" s="114"/>
      <c r="N154" s="114"/>
      <c r="O154" s="114"/>
      <c r="P154" s="115"/>
      <c r="Q154" s="113"/>
      <c r="R154" s="114"/>
      <c r="S154" s="114"/>
      <c r="T154" s="114"/>
      <c r="U154" s="114"/>
      <c r="V154" s="115"/>
      <c r="W154" s="151"/>
      <c r="X154" s="149"/>
      <c r="Y154" s="149"/>
      <c r="Z154" s="149"/>
      <c r="AA154" s="149"/>
      <c r="AB154" s="150"/>
      <c r="AC154" s="151"/>
      <c r="AD154" s="149"/>
      <c r="AE154" s="149"/>
      <c r="AF154" s="149"/>
      <c r="AG154" s="149"/>
      <c r="AH154" s="150"/>
      <c r="AI154" s="151"/>
      <c r="AJ154" s="149"/>
      <c r="AK154" s="149"/>
      <c r="AL154" s="149"/>
      <c r="AM154" s="149"/>
      <c r="AN154" s="150"/>
      <c r="AO154" s="151"/>
      <c r="AP154" s="149"/>
      <c r="AQ154" s="149"/>
      <c r="AR154" s="149"/>
      <c r="AS154" s="149"/>
      <c r="AT154" s="150"/>
      <c r="AU154" s="104"/>
      <c r="AV154" s="105"/>
      <c r="AW154" s="105"/>
      <c r="AX154" s="105"/>
      <c r="AY154" s="105"/>
      <c r="AZ154" s="106"/>
      <c r="BA154" s="151"/>
      <c r="BB154" s="149"/>
      <c r="BC154" s="149"/>
      <c r="BD154" s="149"/>
      <c r="BE154" s="149"/>
      <c r="BF154" s="150"/>
      <c r="BG154" s="104"/>
      <c r="BH154" s="105"/>
      <c r="BI154" s="105"/>
      <c r="BJ154" s="105"/>
      <c r="BK154" s="105"/>
      <c r="BL154" s="106"/>
      <c r="BM154" s="104"/>
      <c r="BN154" s="105"/>
      <c r="BO154" s="105"/>
      <c r="BP154" s="105"/>
      <c r="BQ154" s="105"/>
      <c r="BR154" s="106"/>
      <c r="BS154" s="104"/>
      <c r="BT154" s="105"/>
      <c r="BU154" s="105"/>
      <c r="BV154" s="105"/>
      <c r="BW154" s="105"/>
      <c r="BX154" s="106"/>
      <c r="BY154" s="104"/>
      <c r="BZ154" s="105"/>
      <c r="CA154" s="105"/>
      <c r="CB154" s="105"/>
      <c r="CC154" s="105"/>
      <c r="CD154" s="106"/>
      <c r="CE154" s="104"/>
      <c r="CF154" s="105"/>
      <c r="CG154" s="105"/>
      <c r="CH154" s="105"/>
      <c r="CI154" s="105"/>
      <c r="CJ154" s="106"/>
      <c r="CK154" s="113"/>
      <c r="CL154" s="114"/>
      <c r="CM154" s="114"/>
      <c r="CN154" s="114"/>
      <c r="CO154" s="114"/>
      <c r="CP154" s="115"/>
      <c r="CQ154" s="104"/>
      <c r="CR154" s="105"/>
      <c r="CS154" s="105"/>
      <c r="CT154" s="105"/>
      <c r="CU154" s="105"/>
      <c r="CV154" s="106"/>
      <c r="CW154" s="104"/>
      <c r="CX154" s="105"/>
      <c r="CY154" s="105"/>
      <c r="CZ154" s="105"/>
      <c r="DA154" s="105"/>
      <c r="DB154" s="106"/>
      <c r="DC154" s="113"/>
      <c r="DD154" s="114"/>
      <c r="DE154" s="114"/>
      <c r="DF154" s="114"/>
      <c r="DG154" s="114"/>
      <c r="DH154" s="115"/>
      <c r="DI154" s="104"/>
      <c r="DJ154" s="105"/>
      <c r="DK154" s="105"/>
      <c r="DL154" s="105"/>
      <c r="DM154" s="105"/>
      <c r="DN154" s="106"/>
      <c r="DO154" s="104"/>
      <c r="DP154" s="105"/>
      <c r="DQ154" s="105"/>
      <c r="DR154" s="105"/>
      <c r="DS154" s="105"/>
      <c r="DT154" s="106"/>
      <c r="DU154" s="113"/>
      <c r="DV154" s="114"/>
      <c r="DW154" s="114"/>
      <c r="DX154" s="114"/>
      <c r="DY154" s="114"/>
      <c r="DZ154" s="115"/>
      <c r="EA154" s="113"/>
      <c r="EB154" s="114"/>
      <c r="EC154" s="114"/>
      <c r="ED154" s="114"/>
      <c r="EE154" s="114"/>
      <c r="EF154" s="115"/>
    </row>
    <row r="155" spans="1:136" ht="8.25" customHeight="1" thickBot="1">
      <c r="A155" s="132"/>
      <c r="B155" s="133"/>
      <c r="C155" s="133"/>
      <c r="D155" s="134"/>
      <c r="E155" s="145">
        <v>3</v>
      </c>
      <c r="F155" s="146"/>
      <c r="G155" s="146"/>
      <c r="H155" s="146"/>
      <c r="I155" s="146"/>
      <c r="J155" s="147"/>
      <c r="K155" s="107" t="e">
        <f>EA155</f>
        <v>#REF!</v>
      </c>
      <c r="L155" s="108"/>
      <c r="M155" s="108"/>
      <c r="N155" s="108"/>
      <c r="O155" s="108"/>
      <c r="P155" s="109"/>
      <c r="Q155" s="107" t="e">
        <f>BY155</f>
        <v>#REF!</v>
      </c>
      <c r="R155" s="108"/>
      <c r="S155" s="108"/>
      <c r="T155" s="108"/>
      <c r="U155" s="108"/>
      <c r="V155" s="109"/>
      <c r="W155" s="148">
        <f>AC78</f>
        <v>0</v>
      </c>
      <c r="X155" s="149"/>
      <c r="Y155" s="149"/>
      <c r="Z155" s="149"/>
      <c r="AA155" s="149"/>
      <c r="AB155" s="150"/>
      <c r="AC155" s="148" t="e">
        <f>#REF!</f>
        <v>#REF!</v>
      </c>
      <c r="AD155" s="149"/>
      <c r="AE155" s="149"/>
      <c r="AF155" s="149"/>
      <c r="AG155" s="149"/>
      <c r="AH155" s="150"/>
      <c r="AI155" s="148" t="e">
        <f>AC155*3.3</f>
        <v>#REF!</v>
      </c>
      <c r="AJ155" s="149"/>
      <c r="AK155" s="149"/>
      <c r="AL155" s="149"/>
      <c r="AM155" s="149"/>
      <c r="AN155" s="150"/>
      <c r="AO155" s="148" t="e">
        <f>W155-AI155</f>
        <v>#REF!</v>
      </c>
      <c r="AP155" s="149"/>
      <c r="AQ155" s="149"/>
      <c r="AR155" s="149"/>
      <c r="AS155" s="149"/>
      <c r="AT155" s="150"/>
      <c r="AU155" s="98" t="e">
        <f>IF(AO155&gt;0,AO155,0)</f>
        <v>#REF!</v>
      </c>
      <c r="AV155" s="99"/>
      <c r="AW155" s="99"/>
      <c r="AX155" s="99"/>
      <c r="AY155" s="99"/>
      <c r="AZ155" s="100"/>
      <c r="BA155" s="148" t="e">
        <f>IF(AO155&lt;0,AO155,0)</f>
        <v>#REF!</v>
      </c>
      <c r="BB155" s="149"/>
      <c r="BC155" s="149"/>
      <c r="BD155" s="149"/>
      <c r="BE155" s="149"/>
      <c r="BF155" s="150"/>
      <c r="BG155" s="98" t="e">
        <f>IF(BA155&lt;0,AU152+BA155,0)</f>
        <v>#REF!</v>
      </c>
      <c r="BH155" s="99"/>
      <c r="BI155" s="99"/>
      <c r="BJ155" s="99"/>
      <c r="BK155" s="99"/>
      <c r="BL155" s="100"/>
      <c r="BM155" s="98" t="e">
        <f>IF(BG155&gt;0,0,BG155)</f>
        <v>#REF!</v>
      </c>
      <c r="BN155" s="99"/>
      <c r="BO155" s="99"/>
      <c r="BP155" s="99"/>
      <c r="BQ155" s="99"/>
      <c r="BR155" s="100"/>
      <c r="BS155" s="98" t="e">
        <f>IF(BM155&lt;0,BM155+AU158,0)</f>
        <v>#REF!</v>
      </c>
      <c r="BT155" s="99"/>
      <c r="BU155" s="99"/>
      <c r="BV155" s="99"/>
      <c r="BW155" s="99"/>
      <c r="BX155" s="100"/>
      <c r="BY155" s="98" t="e">
        <f>IF(BS155&lt;0,"NG","OK")</f>
        <v>#REF!</v>
      </c>
      <c r="BZ155" s="99"/>
      <c r="CA155" s="99"/>
      <c r="CB155" s="99"/>
      <c r="CC155" s="99"/>
      <c r="CD155" s="100"/>
      <c r="CE155" s="98">
        <f>ROUNDDOWN(W155/3.3,)</f>
        <v>0</v>
      </c>
      <c r="CF155" s="99"/>
      <c r="CG155" s="99"/>
      <c r="CH155" s="99"/>
      <c r="CI155" s="99"/>
      <c r="CJ155" s="100"/>
      <c r="CK155" s="107" t="e">
        <f>IF(CE155-AC155&gt;=0,AC155,CE155)</f>
        <v>#REF!</v>
      </c>
      <c r="CL155" s="108"/>
      <c r="CM155" s="108"/>
      <c r="CN155" s="108"/>
      <c r="CO155" s="108"/>
      <c r="CP155" s="109"/>
      <c r="CQ155" s="98" t="e">
        <f>IF(CE155-AC155&gt;=0,0,CE155-AC155)</f>
        <v>#REF!</v>
      </c>
      <c r="CR155" s="99"/>
      <c r="CS155" s="99"/>
      <c r="CT155" s="99"/>
      <c r="CU155" s="99"/>
      <c r="CV155" s="100"/>
      <c r="CW155" s="98" t="e">
        <f>IF(CQ155=0,CE155-CK155,0)</f>
        <v>#REF!</v>
      </c>
      <c r="CX155" s="99"/>
      <c r="CY155" s="99"/>
      <c r="CZ155" s="99"/>
      <c r="DA155" s="99"/>
      <c r="DB155" s="100"/>
      <c r="DC155" s="107" t="e">
        <f>IF(CW155=0,0,IF(CQ158&lt;0,(IF(CQ158+CW155&lt;=0,CW155,ABS(CQ158))),0))</f>
        <v>#REF!</v>
      </c>
      <c r="DD155" s="108"/>
      <c r="DE155" s="108"/>
      <c r="DF155" s="108"/>
      <c r="DG155" s="108"/>
      <c r="DH155" s="109"/>
      <c r="DI155" s="98" t="e">
        <f>CQ155+DC152</f>
        <v>#REF!</v>
      </c>
      <c r="DJ155" s="99"/>
      <c r="DK155" s="99"/>
      <c r="DL155" s="99"/>
      <c r="DM155" s="99"/>
      <c r="DN155" s="100"/>
      <c r="DO155" s="98" t="e">
        <f>CW155-DC155</f>
        <v>#REF!</v>
      </c>
      <c r="DP155" s="99"/>
      <c r="DQ155" s="99"/>
      <c r="DR155" s="99"/>
      <c r="DS155" s="99"/>
      <c r="DT155" s="100"/>
      <c r="DU155" s="107" t="e">
        <f>IF(DO155=0,0,IF(DO155+DI152&gt;0,ABS(DI152),DO155))</f>
        <v>#REF!</v>
      </c>
      <c r="DV155" s="108"/>
      <c r="DW155" s="108"/>
      <c r="DX155" s="108"/>
      <c r="DY155" s="108"/>
      <c r="DZ155" s="109"/>
      <c r="EA155" s="107" t="e">
        <f>SUM(CK155,DC155,DU155)</f>
        <v>#REF!</v>
      </c>
      <c r="EB155" s="108"/>
      <c r="EC155" s="108"/>
      <c r="ED155" s="108"/>
      <c r="EE155" s="108"/>
      <c r="EF155" s="109"/>
    </row>
    <row r="156" spans="1:136" ht="8.25" customHeight="1" thickBot="1">
      <c r="A156" s="132"/>
      <c r="B156" s="133"/>
      <c r="C156" s="133"/>
      <c r="D156" s="134"/>
      <c r="E156" s="145"/>
      <c r="F156" s="146"/>
      <c r="G156" s="146"/>
      <c r="H156" s="146"/>
      <c r="I156" s="146"/>
      <c r="J156" s="147"/>
      <c r="K156" s="110"/>
      <c r="L156" s="111"/>
      <c r="M156" s="111"/>
      <c r="N156" s="111"/>
      <c r="O156" s="111"/>
      <c r="P156" s="112"/>
      <c r="Q156" s="110"/>
      <c r="R156" s="111"/>
      <c r="S156" s="111"/>
      <c r="T156" s="111"/>
      <c r="U156" s="111"/>
      <c r="V156" s="112"/>
      <c r="W156" s="151"/>
      <c r="X156" s="149"/>
      <c r="Y156" s="149"/>
      <c r="Z156" s="149"/>
      <c r="AA156" s="149"/>
      <c r="AB156" s="150"/>
      <c r="AC156" s="151"/>
      <c r="AD156" s="149"/>
      <c r="AE156" s="149"/>
      <c r="AF156" s="149"/>
      <c r="AG156" s="149"/>
      <c r="AH156" s="150"/>
      <c r="AI156" s="151"/>
      <c r="AJ156" s="149"/>
      <c r="AK156" s="149"/>
      <c r="AL156" s="149"/>
      <c r="AM156" s="149"/>
      <c r="AN156" s="150"/>
      <c r="AO156" s="151"/>
      <c r="AP156" s="149"/>
      <c r="AQ156" s="149"/>
      <c r="AR156" s="149"/>
      <c r="AS156" s="149"/>
      <c r="AT156" s="150"/>
      <c r="AU156" s="101"/>
      <c r="AV156" s="102"/>
      <c r="AW156" s="102"/>
      <c r="AX156" s="102"/>
      <c r="AY156" s="102"/>
      <c r="AZ156" s="103"/>
      <c r="BA156" s="151"/>
      <c r="BB156" s="149"/>
      <c r="BC156" s="149"/>
      <c r="BD156" s="149"/>
      <c r="BE156" s="149"/>
      <c r="BF156" s="150"/>
      <c r="BG156" s="101"/>
      <c r="BH156" s="102"/>
      <c r="BI156" s="102"/>
      <c r="BJ156" s="102"/>
      <c r="BK156" s="102"/>
      <c r="BL156" s="103"/>
      <c r="BM156" s="101"/>
      <c r="BN156" s="102"/>
      <c r="BO156" s="102"/>
      <c r="BP156" s="102"/>
      <c r="BQ156" s="102"/>
      <c r="BR156" s="103"/>
      <c r="BS156" s="101"/>
      <c r="BT156" s="102"/>
      <c r="BU156" s="102"/>
      <c r="BV156" s="102"/>
      <c r="BW156" s="102"/>
      <c r="BX156" s="103"/>
      <c r="BY156" s="101"/>
      <c r="BZ156" s="102"/>
      <c r="CA156" s="102"/>
      <c r="CB156" s="102"/>
      <c r="CC156" s="102"/>
      <c r="CD156" s="103"/>
      <c r="CE156" s="101"/>
      <c r="CF156" s="102"/>
      <c r="CG156" s="102"/>
      <c r="CH156" s="102"/>
      <c r="CI156" s="102"/>
      <c r="CJ156" s="103"/>
      <c r="CK156" s="110"/>
      <c r="CL156" s="111"/>
      <c r="CM156" s="111"/>
      <c r="CN156" s="111"/>
      <c r="CO156" s="111"/>
      <c r="CP156" s="112"/>
      <c r="CQ156" s="101"/>
      <c r="CR156" s="102"/>
      <c r="CS156" s="102"/>
      <c r="CT156" s="102"/>
      <c r="CU156" s="102"/>
      <c r="CV156" s="103"/>
      <c r="CW156" s="101"/>
      <c r="CX156" s="102"/>
      <c r="CY156" s="102"/>
      <c r="CZ156" s="102"/>
      <c r="DA156" s="102"/>
      <c r="DB156" s="103"/>
      <c r="DC156" s="110"/>
      <c r="DD156" s="111"/>
      <c r="DE156" s="111"/>
      <c r="DF156" s="111"/>
      <c r="DG156" s="111"/>
      <c r="DH156" s="112"/>
      <c r="DI156" s="101"/>
      <c r="DJ156" s="102"/>
      <c r="DK156" s="102"/>
      <c r="DL156" s="102"/>
      <c r="DM156" s="102"/>
      <c r="DN156" s="103"/>
      <c r="DO156" s="101"/>
      <c r="DP156" s="102"/>
      <c r="DQ156" s="102"/>
      <c r="DR156" s="102"/>
      <c r="DS156" s="102"/>
      <c r="DT156" s="103"/>
      <c r="DU156" s="110"/>
      <c r="DV156" s="111"/>
      <c r="DW156" s="111"/>
      <c r="DX156" s="111"/>
      <c r="DY156" s="111"/>
      <c r="DZ156" s="112"/>
      <c r="EA156" s="110"/>
      <c r="EB156" s="111"/>
      <c r="EC156" s="111"/>
      <c r="ED156" s="111"/>
      <c r="EE156" s="111"/>
      <c r="EF156" s="112"/>
    </row>
    <row r="157" spans="1:136" ht="8.25" customHeight="1" thickBot="1">
      <c r="A157" s="132"/>
      <c r="B157" s="133"/>
      <c r="C157" s="133"/>
      <c r="D157" s="134"/>
      <c r="E157" s="145"/>
      <c r="F157" s="146"/>
      <c r="G157" s="146"/>
      <c r="H157" s="146"/>
      <c r="I157" s="146"/>
      <c r="J157" s="147"/>
      <c r="K157" s="113"/>
      <c r="L157" s="114"/>
      <c r="M157" s="114"/>
      <c r="N157" s="114"/>
      <c r="O157" s="114"/>
      <c r="P157" s="115"/>
      <c r="Q157" s="113"/>
      <c r="R157" s="114"/>
      <c r="S157" s="114"/>
      <c r="T157" s="114"/>
      <c r="U157" s="114"/>
      <c r="V157" s="115"/>
      <c r="W157" s="151"/>
      <c r="X157" s="149"/>
      <c r="Y157" s="149"/>
      <c r="Z157" s="149"/>
      <c r="AA157" s="149"/>
      <c r="AB157" s="150"/>
      <c r="AC157" s="151"/>
      <c r="AD157" s="149"/>
      <c r="AE157" s="149"/>
      <c r="AF157" s="149"/>
      <c r="AG157" s="149"/>
      <c r="AH157" s="150"/>
      <c r="AI157" s="151"/>
      <c r="AJ157" s="149"/>
      <c r="AK157" s="149"/>
      <c r="AL157" s="149"/>
      <c r="AM157" s="149"/>
      <c r="AN157" s="150"/>
      <c r="AO157" s="151"/>
      <c r="AP157" s="149"/>
      <c r="AQ157" s="149"/>
      <c r="AR157" s="149"/>
      <c r="AS157" s="149"/>
      <c r="AT157" s="150"/>
      <c r="AU157" s="104"/>
      <c r="AV157" s="105"/>
      <c r="AW157" s="105"/>
      <c r="AX157" s="105"/>
      <c r="AY157" s="105"/>
      <c r="AZ157" s="106"/>
      <c r="BA157" s="151"/>
      <c r="BB157" s="149"/>
      <c r="BC157" s="149"/>
      <c r="BD157" s="149"/>
      <c r="BE157" s="149"/>
      <c r="BF157" s="150"/>
      <c r="BG157" s="104"/>
      <c r="BH157" s="105"/>
      <c r="BI157" s="105"/>
      <c r="BJ157" s="105"/>
      <c r="BK157" s="105"/>
      <c r="BL157" s="106"/>
      <c r="BM157" s="104"/>
      <c r="BN157" s="105"/>
      <c r="BO157" s="105"/>
      <c r="BP157" s="105"/>
      <c r="BQ157" s="105"/>
      <c r="BR157" s="106"/>
      <c r="BS157" s="104"/>
      <c r="BT157" s="105"/>
      <c r="BU157" s="105"/>
      <c r="BV157" s="105"/>
      <c r="BW157" s="105"/>
      <c r="BX157" s="106"/>
      <c r="BY157" s="104"/>
      <c r="BZ157" s="105"/>
      <c r="CA157" s="105"/>
      <c r="CB157" s="105"/>
      <c r="CC157" s="105"/>
      <c r="CD157" s="106"/>
      <c r="CE157" s="104"/>
      <c r="CF157" s="105"/>
      <c r="CG157" s="105"/>
      <c r="CH157" s="105"/>
      <c r="CI157" s="105"/>
      <c r="CJ157" s="106"/>
      <c r="CK157" s="113"/>
      <c r="CL157" s="114"/>
      <c r="CM157" s="114"/>
      <c r="CN157" s="114"/>
      <c r="CO157" s="114"/>
      <c r="CP157" s="115"/>
      <c r="CQ157" s="104"/>
      <c r="CR157" s="105"/>
      <c r="CS157" s="105"/>
      <c r="CT157" s="105"/>
      <c r="CU157" s="105"/>
      <c r="CV157" s="106"/>
      <c r="CW157" s="104"/>
      <c r="CX157" s="105"/>
      <c r="CY157" s="105"/>
      <c r="CZ157" s="105"/>
      <c r="DA157" s="105"/>
      <c r="DB157" s="106"/>
      <c r="DC157" s="113"/>
      <c r="DD157" s="114"/>
      <c r="DE157" s="114"/>
      <c r="DF157" s="114"/>
      <c r="DG157" s="114"/>
      <c r="DH157" s="115"/>
      <c r="DI157" s="104"/>
      <c r="DJ157" s="105"/>
      <c r="DK157" s="105"/>
      <c r="DL157" s="105"/>
      <c r="DM157" s="105"/>
      <c r="DN157" s="106"/>
      <c r="DO157" s="104"/>
      <c r="DP157" s="105"/>
      <c r="DQ157" s="105"/>
      <c r="DR157" s="105"/>
      <c r="DS157" s="105"/>
      <c r="DT157" s="106"/>
      <c r="DU157" s="113"/>
      <c r="DV157" s="114"/>
      <c r="DW157" s="114"/>
      <c r="DX157" s="114"/>
      <c r="DY157" s="114"/>
      <c r="DZ157" s="115"/>
      <c r="EA157" s="113"/>
      <c r="EB157" s="114"/>
      <c r="EC157" s="114"/>
      <c r="ED157" s="114"/>
      <c r="EE157" s="114"/>
      <c r="EF157" s="115"/>
    </row>
    <row r="158" spans="1:136" ht="8.25" customHeight="1" thickBot="1">
      <c r="A158" s="132"/>
      <c r="B158" s="133"/>
      <c r="C158" s="133"/>
      <c r="D158" s="134"/>
      <c r="E158" s="145">
        <v>4</v>
      </c>
      <c r="F158" s="146"/>
      <c r="G158" s="146"/>
      <c r="H158" s="146"/>
      <c r="I158" s="146"/>
      <c r="J158" s="147"/>
      <c r="K158" s="107" t="e">
        <f>EA158</f>
        <v>#REF!</v>
      </c>
      <c r="L158" s="108"/>
      <c r="M158" s="108"/>
      <c r="N158" s="108"/>
      <c r="O158" s="108"/>
      <c r="P158" s="109"/>
      <c r="Q158" s="107" t="e">
        <f>BY158</f>
        <v>#REF!</v>
      </c>
      <c r="R158" s="108"/>
      <c r="S158" s="108"/>
      <c r="T158" s="108"/>
      <c r="U158" s="108"/>
      <c r="V158" s="109"/>
      <c r="W158" s="148">
        <f>AC81</f>
        <v>0</v>
      </c>
      <c r="X158" s="149"/>
      <c r="Y158" s="149"/>
      <c r="Z158" s="149"/>
      <c r="AA158" s="149"/>
      <c r="AB158" s="150"/>
      <c r="AC158" s="148" t="e">
        <f>#REF!</f>
        <v>#REF!</v>
      </c>
      <c r="AD158" s="149"/>
      <c r="AE158" s="149"/>
      <c r="AF158" s="149"/>
      <c r="AG158" s="149"/>
      <c r="AH158" s="150"/>
      <c r="AI158" s="148" t="e">
        <f>AC158*3.3</f>
        <v>#REF!</v>
      </c>
      <c r="AJ158" s="149"/>
      <c r="AK158" s="149"/>
      <c r="AL158" s="149"/>
      <c r="AM158" s="149"/>
      <c r="AN158" s="150"/>
      <c r="AO158" s="148" t="e">
        <f>W158-AI158</f>
        <v>#REF!</v>
      </c>
      <c r="AP158" s="149"/>
      <c r="AQ158" s="149"/>
      <c r="AR158" s="149"/>
      <c r="AS158" s="149"/>
      <c r="AT158" s="150"/>
      <c r="AU158" s="98" t="e">
        <f>IF(AO158&gt;0,AO158,0)</f>
        <v>#REF!</v>
      </c>
      <c r="AV158" s="99"/>
      <c r="AW158" s="99"/>
      <c r="AX158" s="99"/>
      <c r="AY158" s="99"/>
      <c r="AZ158" s="100"/>
      <c r="BA158" s="148" t="e">
        <f>IF(AO158&lt;0,AO158,0)</f>
        <v>#REF!</v>
      </c>
      <c r="BB158" s="149"/>
      <c r="BC158" s="149"/>
      <c r="BD158" s="149"/>
      <c r="BE158" s="149"/>
      <c r="BF158" s="150"/>
      <c r="BG158" s="98" t="e">
        <f>IF(BA158&lt;0,AU155+BA158,0)</f>
        <v>#REF!</v>
      </c>
      <c r="BH158" s="99"/>
      <c r="BI158" s="99"/>
      <c r="BJ158" s="99"/>
      <c r="BK158" s="99"/>
      <c r="BL158" s="100"/>
      <c r="BM158" s="98"/>
      <c r="BN158" s="99"/>
      <c r="BO158" s="99"/>
      <c r="BP158" s="99"/>
      <c r="BQ158" s="99"/>
      <c r="BR158" s="100"/>
      <c r="BS158" s="98"/>
      <c r="BT158" s="99"/>
      <c r="BU158" s="99"/>
      <c r="BV158" s="99"/>
      <c r="BW158" s="99"/>
      <c r="BX158" s="100"/>
      <c r="BY158" s="98" t="e">
        <f>IF(BG158&lt;0,"NG","OK")</f>
        <v>#REF!</v>
      </c>
      <c r="BZ158" s="99"/>
      <c r="CA158" s="99"/>
      <c r="CB158" s="99"/>
      <c r="CC158" s="99"/>
      <c r="CD158" s="100"/>
      <c r="CE158" s="98">
        <f>ROUNDDOWN(W158/3.3,)</f>
        <v>0</v>
      </c>
      <c r="CF158" s="99"/>
      <c r="CG158" s="99"/>
      <c r="CH158" s="99"/>
      <c r="CI158" s="99"/>
      <c r="CJ158" s="100"/>
      <c r="CK158" s="107" t="e">
        <f>IF(CE158-AC158&gt;=0,AC158,CE158)</f>
        <v>#REF!</v>
      </c>
      <c r="CL158" s="108"/>
      <c r="CM158" s="108"/>
      <c r="CN158" s="108"/>
      <c r="CO158" s="108"/>
      <c r="CP158" s="109"/>
      <c r="CQ158" s="98" t="e">
        <f>IF(CE158-AC158&gt;=0,0,CE158-AC158)</f>
        <v>#REF!</v>
      </c>
      <c r="CR158" s="99"/>
      <c r="CS158" s="99"/>
      <c r="CT158" s="99"/>
      <c r="CU158" s="99"/>
      <c r="CV158" s="100"/>
      <c r="CW158" s="98" t="e">
        <f>IF(CQ158=0,CE158-CK158,0)</f>
        <v>#REF!</v>
      </c>
      <c r="CX158" s="99"/>
      <c r="CY158" s="99"/>
      <c r="CZ158" s="99"/>
      <c r="DA158" s="99"/>
      <c r="DB158" s="100"/>
      <c r="DC158" s="107"/>
      <c r="DD158" s="108"/>
      <c r="DE158" s="108"/>
      <c r="DF158" s="108"/>
      <c r="DG158" s="108"/>
      <c r="DH158" s="109"/>
      <c r="DI158" s="98" t="e">
        <f>CQ158+DC155</f>
        <v>#REF!</v>
      </c>
      <c r="DJ158" s="99"/>
      <c r="DK158" s="99"/>
      <c r="DL158" s="99"/>
      <c r="DM158" s="99"/>
      <c r="DN158" s="100"/>
      <c r="DO158" s="98" t="e">
        <f>CW158-DC158</f>
        <v>#REF!</v>
      </c>
      <c r="DP158" s="99"/>
      <c r="DQ158" s="99"/>
      <c r="DR158" s="99"/>
      <c r="DS158" s="99"/>
      <c r="DT158" s="100"/>
      <c r="DU158" s="107" t="e">
        <f>IF(DO158=0,0,IF(DO158+DI155&gt;0,ABS(DI155),DO158))</f>
        <v>#REF!</v>
      </c>
      <c r="DV158" s="108"/>
      <c r="DW158" s="108"/>
      <c r="DX158" s="108"/>
      <c r="DY158" s="108"/>
      <c r="DZ158" s="109"/>
      <c r="EA158" s="107" t="e">
        <f>SUM(CK158,DC158,DU158)</f>
        <v>#REF!</v>
      </c>
      <c r="EB158" s="108"/>
      <c r="EC158" s="108"/>
      <c r="ED158" s="108"/>
      <c r="EE158" s="108"/>
      <c r="EF158" s="109"/>
    </row>
    <row r="159" spans="1:136" ht="8.25" customHeight="1" thickBot="1">
      <c r="A159" s="132"/>
      <c r="B159" s="133"/>
      <c r="C159" s="133"/>
      <c r="D159" s="134"/>
      <c r="E159" s="145"/>
      <c r="F159" s="146"/>
      <c r="G159" s="146"/>
      <c r="H159" s="146"/>
      <c r="I159" s="146"/>
      <c r="J159" s="147"/>
      <c r="K159" s="110"/>
      <c r="L159" s="111"/>
      <c r="M159" s="111"/>
      <c r="N159" s="111"/>
      <c r="O159" s="111"/>
      <c r="P159" s="112"/>
      <c r="Q159" s="110"/>
      <c r="R159" s="111"/>
      <c r="S159" s="111"/>
      <c r="T159" s="111"/>
      <c r="U159" s="111"/>
      <c r="V159" s="112"/>
      <c r="W159" s="151"/>
      <c r="X159" s="149"/>
      <c r="Y159" s="149"/>
      <c r="Z159" s="149"/>
      <c r="AA159" s="149"/>
      <c r="AB159" s="150"/>
      <c r="AC159" s="151"/>
      <c r="AD159" s="149"/>
      <c r="AE159" s="149"/>
      <c r="AF159" s="149"/>
      <c r="AG159" s="149"/>
      <c r="AH159" s="150"/>
      <c r="AI159" s="151"/>
      <c r="AJ159" s="149"/>
      <c r="AK159" s="149"/>
      <c r="AL159" s="149"/>
      <c r="AM159" s="149"/>
      <c r="AN159" s="150"/>
      <c r="AO159" s="151"/>
      <c r="AP159" s="149"/>
      <c r="AQ159" s="149"/>
      <c r="AR159" s="149"/>
      <c r="AS159" s="149"/>
      <c r="AT159" s="150"/>
      <c r="AU159" s="101"/>
      <c r="AV159" s="102"/>
      <c r="AW159" s="102"/>
      <c r="AX159" s="102"/>
      <c r="AY159" s="102"/>
      <c r="AZ159" s="103"/>
      <c r="BA159" s="151"/>
      <c r="BB159" s="149"/>
      <c r="BC159" s="149"/>
      <c r="BD159" s="149"/>
      <c r="BE159" s="149"/>
      <c r="BF159" s="150"/>
      <c r="BG159" s="101"/>
      <c r="BH159" s="102"/>
      <c r="BI159" s="102"/>
      <c r="BJ159" s="102"/>
      <c r="BK159" s="102"/>
      <c r="BL159" s="103"/>
      <c r="BM159" s="101"/>
      <c r="BN159" s="102"/>
      <c r="BO159" s="102"/>
      <c r="BP159" s="102"/>
      <c r="BQ159" s="102"/>
      <c r="BR159" s="103"/>
      <c r="BS159" s="101"/>
      <c r="BT159" s="102"/>
      <c r="BU159" s="102"/>
      <c r="BV159" s="102"/>
      <c r="BW159" s="102"/>
      <c r="BX159" s="103"/>
      <c r="BY159" s="101"/>
      <c r="BZ159" s="102"/>
      <c r="CA159" s="102"/>
      <c r="CB159" s="102"/>
      <c r="CC159" s="102"/>
      <c r="CD159" s="103"/>
      <c r="CE159" s="101"/>
      <c r="CF159" s="102"/>
      <c r="CG159" s="102"/>
      <c r="CH159" s="102"/>
      <c r="CI159" s="102"/>
      <c r="CJ159" s="103"/>
      <c r="CK159" s="110"/>
      <c r="CL159" s="111"/>
      <c r="CM159" s="111"/>
      <c r="CN159" s="111"/>
      <c r="CO159" s="111"/>
      <c r="CP159" s="112"/>
      <c r="CQ159" s="101"/>
      <c r="CR159" s="102"/>
      <c r="CS159" s="102"/>
      <c r="CT159" s="102"/>
      <c r="CU159" s="102"/>
      <c r="CV159" s="103"/>
      <c r="CW159" s="101"/>
      <c r="CX159" s="102"/>
      <c r="CY159" s="102"/>
      <c r="CZ159" s="102"/>
      <c r="DA159" s="102"/>
      <c r="DB159" s="103"/>
      <c r="DC159" s="110"/>
      <c r="DD159" s="111"/>
      <c r="DE159" s="111"/>
      <c r="DF159" s="111"/>
      <c r="DG159" s="111"/>
      <c r="DH159" s="112"/>
      <c r="DI159" s="101"/>
      <c r="DJ159" s="102"/>
      <c r="DK159" s="102"/>
      <c r="DL159" s="102"/>
      <c r="DM159" s="102"/>
      <c r="DN159" s="103"/>
      <c r="DO159" s="101"/>
      <c r="DP159" s="102"/>
      <c r="DQ159" s="102"/>
      <c r="DR159" s="102"/>
      <c r="DS159" s="102"/>
      <c r="DT159" s="103"/>
      <c r="DU159" s="110"/>
      <c r="DV159" s="111"/>
      <c r="DW159" s="111"/>
      <c r="DX159" s="111"/>
      <c r="DY159" s="111"/>
      <c r="DZ159" s="112"/>
      <c r="EA159" s="110"/>
      <c r="EB159" s="111"/>
      <c r="EC159" s="111"/>
      <c r="ED159" s="111"/>
      <c r="EE159" s="111"/>
      <c r="EF159" s="112"/>
    </row>
    <row r="160" spans="1:136" ht="8.25" customHeight="1" thickBot="1">
      <c r="A160" s="135"/>
      <c r="B160" s="136"/>
      <c r="C160" s="136"/>
      <c r="D160" s="137"/>
      <c r="E160" s="145"/>
      <c r="F160" s="146"/>
      <c r="G160" s="146"/>
      <c r="H160" s="146"/>
      <c r="I160" s="146"/>
      <c r="J160" s="147"/>
      <c r="K160" s="113"/>
      <c r="L160" s="114"/>
      <c r="M160" s="114"/>
      <c r="N160" s="114"/>
      <c r="O160" s="114"/>
      <c r="P160" s="115"/>
      <c r="Q160" s="113"/>
      <c r="R160" s="114"/>
      <c r="S160" s="114"/>
      <c r="T160" s="114"/>
      <c r="U160" s="114"/>
      <c r="V160" s="115"/>
      <c r="W160" s="151"/>
      <c r="X160" s="149"/>
      <c r="Y160" s="149"/>
      <c r="Z160" s="149"/>
      <c r="AA160" s="149"/>
      <c r="AB160" s="150"/>
      <c r="AC160" s="151"/>
      <c r="AD160" s="149"/>
      <c r="AE160" s="149"/>
      <c r="AF160" s="149"/>
      <c r="AG160" s="149"/>
      <c r="AH160" s="150"/>
      <c r="AI160" s="151"/>
      <c r="AJ160" s="149"/>
      <c r="AK160" s="149"/>
      <c r="AL160" s="149"/>
      <c r="AM160" s="149"/>
      <c r="AN160" s="150"/>
      <c r="AO160" s="151"/>
      <c r="AP160" s="149"/>
      <c r="AQ160" s="149"/>
      <c r="AR160" s="149"/>
      <c r="AS160" s="149"/>
      <c r="AT160" s="150"/>
      <c r="AU160" s="104"/>
      <c r="AV160" s="105"/>
      <c r="AW160" s="105"/>
      <c r="AX160" s="105"/>
      <c r="AY160" s="105"/>
      <c r="AZ160" s="106"/>
      <c r="BA160" s="151"/>
      <c r="BB160" s="149"/>
      <c r="BC160" s="149"/>
      <c r="BD160" s="149"/>
      <c r="BE160" s="149"/>
      <c r="BF160" s="150"/>
      <c r="BG160" s="104"/>
      <c r="BH160" s="105"/>
      <c r="BI160" s="105"/>
      <c r="BJ160" s="105"/>
      <c r="BK160" s="105"/>
      <c r="BL160" s="106"/>
      <c r="BM160" s="104"/>
      <c r="BN160" s="105"/>
      <c r="BO160" s="105"/>
      <c r="BP160" s="105"/>
      <c r="BQ160" s="105"/>
      <c r="BR160" s="106"/>
      <c r="BS160" s="104"/>
      <c r="BT160" s="105"/>
      <c r="BU160" s="105"/>
      <c r="BV160" s="105"/>
      <c r="BW160" s="105"/>
      <c r="BX160" s="106"/>
      <c r="BY160" s="104"/>
      <c r="BZ160" s="105"/>
      <c r="CA160" s="105"/>
      <c r="CB160" s="105"/>
      <c r="CC160" s="105"/>
      <c r="CD160" s="106"/>
      <c r="CE160" s="104"/>
      <c r="CF160" s="105"/>
      <c r="CG160" s="105"/>
      <c r="CH160" s="105"/>
      <c r="CI160" s="105"/>
      <c r="CJ160" s="106"/>
      <c r="CK160" s="113"/>
      <c r="CL160" s="114"/>
      <c r="CM160" s="114"/>
      <c r="CN160" s="114"/>
      <c r="CO160" s="114"/>
      <c r="CP160" s="115"/>
      <c r="CQ160" s="104"/>
      <c r="CR160" s="105"/>
      <c r="CS160" s="105"/>
      <c r="CT160" s="105"/>
      <c r="CU160" s="105"/>
      <c r="CV160" s="106"/>
      <c r="CW160" s="104"/>
      <c r="CX160" s="105"/>
      <c r="CY160" s="105"/>
      <c r="CZ160" s="105"/>
      <c r="DA160" s="105"/>
      <c r="DB160" s="106"/>
      <c r="DC160" s="113"/>
      <c r="DD160" s="114"/>
      <c r="DE160" s="114"/>
      <c r="DF160" s="114"/>
      <c r="DG160" s="114"/>
      <c r="DH160" s="115"/>
      <c r="DI160" s="104"/>
      <c r="DJ160" s="105"/>
      <c r="DK160" s="105"/>
      <c r="DL160" s="105"/>
      <c r="DM160" s="105"/>
      <c r="DN160" s="106"/>
      <c r="DO160" s="104"/>
      <c r="DP160" s="105"/>
      <c r="DQ160" s="105"/>
      <c r="DR160" s="105"/>
      <c r="DS160" s="105"/>
      <c r="DT160" s="106"/>
      <c r="DU160" s="113"/>
      <c r="DV160" s="114"/>
      <c r="DW160" s="114"/>
      <c r="DX160" s="114"/>
      <c r="DY160" s="114"/>
      <c r="DZ160" s="115"/>
      <c r="EA160" s="113"/>
      <c r="EB160" s="114"/>
      <c r="EC160" s="114"/>
      <c r="ED160" s="114"/>
      <c r="EE160" s="114"/>
      <c r="EF160" s="115"/>
    </row>
    <row r="163" spans="5:98" ht="8.25" customHeight="1">
      <c r="E163" s="433" t="s">
        <v>40</v>
      </c>
      <c r="F163" s="434"/>
      <c r="G163" s="434"/>
      <c r="H163" s="434"/>
      <c r="I163" s="434"/>
      <c r="J163" s="435"/>
      <c r="K163" s="433" t="s">
        <v>34</v>
      </c>
      <c r="L163" s="434"/>
      <c r="M163" s="434"/>
      <c r="N163" s="434"/>
      <c r="O163" s="434"/>
      <c r="P163" s="435"/>
      <c r="Q163" s="433" t="s">
        <v>33</v>
      </c>
      <c r="R163" s="434"/>
      <c r="S163" s="434"/>
      <c r="T163" s="434"/>
      <c r="U163" s="434"/>
      <c r="V163" s="435"/>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c r="AZ163" s="11"/>
      <c r="BA163" s="11"/>
      <c r="BB163" s="11"/>
      <c r="BC163" s="11"/>
      <c r="BD163" s="11"/>
      <c r="BE163" s="11"/>
      <c r="BF163" s="11"/>
      <c r="BG163" s="11"/>
      <c r="BH163" s="11"/>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row>
    <row r="164" spans="5:98" ht="8.25" customHeight="1">
      <c r="E164" s="433"/>
      <c r="F164" s="434"/>
      <c r="G164" s="434"/>
      <c r="H164" s="434"/>
      <c r="I164" s="434"/>
      <c r="J164" s="435"/>
      <c r="K164" s="433"/>
      <c r="L164" s="434"/>
      <c r="M164" s="434"/>
      <c r="N164" s="434"/>
      <c r="O164" s="434"/>
      <c r="P164" s="435"/>
      <c r="Q164" s="433"/>
      <c r="R164" s="434"/>
      <c r="S164" s="434"/>
      <c r="T164" s="434"/>
      <c r="U164" s="434"/>
      <c r="V164" s="435"/>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c r="AZ164" s="11"/>
      <c r="BA164" s="1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row>
    <row r="165" spans="5:98" ht="8.25" customHeight="1">
      <c r="E165" s="433"/>
      <c r="F165" s="434"/>
      <c r="G165" s="434"/>
      <c r="H165" s="434"/>
      <c r="I165" s="434"/>
      <c r="J165" s="435"/>
      <c r="K165" s="433"/>
      <c r="L165" s="434"/>
      <c r="M165" s="434"/>
      <c r="N165" s="434"/>
      <c r="O165" s="434"/>
      <c r="P165" s="435"/>
      <c r="Q165" s="433"/>
      <c r="R165" s="434"/>
      <c r="S165" s="434"/>
      <c r="T165" s="434"/>
      <c r="U165" s="434"/>
      <c r="V165" s="435"/>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c r="BF165" s="11"/>
      <c r="BG165" s="11"/>
      <c r="BH165" s="11"/>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row>
    <row r="166" spans="5:98" ht="8.25" customHeight="1">
      <c r="E166" s="430">
        <f>ROUNDUP(IF(W10&gt;=2,IF(AC10/1.98-AI10&lt;0,ABS(AC10/1.98-AI10),0),0),)</f>
        <v>0</v>
      </c>
      <c r="F166" s="431"/>
      <c r="G166" s="431"/>
      <c r="H166" s="431"/>
      <c r="I166" s="431"/>
      <c r="J166" s="432"/>
      <c r="K166" s="430">
        <f>ROUNDUP(IF(W10&gt;=2,IF(AC10/1.98-BA10&lt;0,ABS(AC10/1.98-BA10),0),0),)</f>
        <v>0</v>
      </c>
      <c r="L166" s="431"/>
      <c r="M166" s="431"/>
      <c r="N166" s="431"/>
      <c r="O166" s="431"/>
      <c r="P166" s="432"/>
      <c r="Q166" s="430">
        <f>ROUNDUP(IF(W10&gt;=2,IF(AC10/1.98-BY10&lt;0,ABS(AC10/1.98-BY10),0),0),)</f>
        <v>0</v>
      </c>
      <c r="R166" s="431"/>
      <c r="S166" s="431"/>
      <c r="T166" s="431"/>
      <c r="U166" s="431"/>
      <c r="V166" s="432"/>
    </row>
    <row r="167" spans="5:98" ht="8.25" customHeight="1">
      <c r="E167" s="430"/>
      <c r="F167" s="431"/>
      <c r="G167" s="431"/>
      <c r="H167" s="431"/>
      <c r="I167" s="431"/>
      <c r="J167" s="432"/>
      <c r="K167" s="430"/>
      <c r="L167" s="431"/>
      <c r="M167" s="431"/>
      <c r="N167" s="431"/>
      <c r="O167" s="431"/>
      <c r="P167" s="432"/>
      <c r="Q167" s="430"/>
      <c r="R167" s="431"/>
      <c r="S167" s="431"/>
      <c r="T167" s="431"/>
      <c r="U167" s="431"/>
      <c r="V167" s="432"/>
    </row>
    <row r="168" spans="5:98" ht="8.25" customHeight="1">
      <c r="E168" s="430"/>
      <c r="F168" s="431"/>
      <c r="G168" s="431"/>
      <c r="H168" s="431"/>
      <c r="I168" s="431"/>
      <c r="J168" s="432"/>
      <c r="K168" s="430"/>
      <c r="L168" s="431"/>
      <c r="M168" s="431"/>
      <c r="N168" s="431"/>
      <c r="O168" s="431"/>
      <c r="P168" s="432"/>
      <c r="Q168" s="430"/>
      <c r="R168" s="431"/>
      <c r="S168" s="431"/>
      <c r="T168" s="431"/>
      <c r="U168" s="431"/>
      <c r="V168" s="432"/>
    </row>
    <row r="169" spans="5:98" ht="8.25" customHeight="1">
      <c r="E169" s="430">
        <f>ROUNDUP(IF(W13&gt;=2,IF(AC13/1.98-AI13&lt;0,ABS(AC13/1.98-AI13),0),0),)</f>
        <v>0</v>
      </c>
      <c r="F169" s="431"/>
      <c r="G169" s="431"/>
      <c r="H169" s="431"/>
      <c r="I169" s="431"/>
      <c r="J169" s="432"/>
      <c r="K169" s="430">
        <f>ROUNDUP(IF(W13&gt;=2,IF(AC13/1.98-BA13&lt;0,ABS(AC13/1.98-BA13),0),0),)</f>
        <v>0</v>
      </c>
      <c r="L169" s="431"/>
      <c r="M169" s="431"/>
      <c r="N169" s="431"/>
      <c r="O169" s="431"/>
      <c r="P169" s="432"/>
      <c r="Q169" s="430">
        <f>ROUNDUP(IF(W13&gt;=2,IF(AC13/1.98-BY13&lt;0,ABS(AC13/1.98-BY13),0),0),)</f>
        <v>0</v>
      </c>
      <c r="R169" s="431"/>
      <c r="S169" s="431"/>
      <c r="T169" s="431"/>
      <c r="U169" s="431"/>
      <c r="V169" s="432"/>
    </row>
    <row r="170" spans="5:98" ht="8.25" customHeight="1">
      <c r="E170" s="430"/>
      <c r="F170" s="431"/>
      <c r="G170" s="431"/>
      <c r="H170" s="431"/>
      <c r="I170" s="431"/>
      <c r="J170" s="432"/>
      <c r="K170" s="430"/>
      <c r="L170" s="431"/>
      <c r="M170" s="431"/>
      <c r="N170" s="431"/>
      <c r="O170" s="431"/>
      <c r="P170" s="432"/>
      <c r="Q170" s="430"/>
      <c r="R170" s="431"/>
      <c r="S170" s="431"/>
      <c r="T170" s="431"/>
      <c r="U170" s="431"/>
      <c r="V170" s="432"/>
    </row>
    <row r="171" spans="5:98" ht="8.25" customHeight="1">
      <c r="E171" s="430"/>
      <c r="F171" s="431"/>
      <c r="G171" s="431"/>
      <c r="H171" s="431"/>
      <c r="I171" s="431"/>
      <c r="J171" s="432"/>
      <c r="K171" s="430"/>
      <c r="L171" s="431"/>
      <c r="M171" s="431"/>
      <c r="N171" s="431"/>
      <c r="O171" s="431"/>
      <c r="P171" s="432"/>
      <c r="Q171" s="430"/>
      <c r="R171" s="431"/>
      <c r="S171" s="431"/>
      <c r="T171" s="431"/>
      <c r="U171" s="431"/>
      <c r="V171" s="432"/>
    </row>
    <row r="172" spans="5:98" ht="8.25" customHeight="1">
      <c r="E172" s="430">
        <f>ROUNDUP(IF(W16&gt;=2,IF(AC16/1.98-AI16&lt;0,ABS(AC16/1.98-AI16),0),0),)</f>
        <v>0</v>
      </c>
      <c r="F172" s="431"/>
      <c r="G172" s="431"/>
      <c r="H172" s="431"/>
      <c r="I172" s="431"/>
      <c r="J172" s="432"/>
      <c r="K172" s="430">
        <f>ROUNDUP(IF(W16&gt;=2,IF(AC16/1.98-BA16&lt;0,ABS(AC16/1.98-BA16),0),0),)</f>
        <v>0</v>
      </c>
      <c r="L172" s="431"/>
      <c r="M172" s="431"/>
      <c r="N172" s="431"/>
      <c r="O172" s="431"/>
      <c r="P172" s="432"/>
      <c r="Q172" s="430">
        <f>ROUNDUP(IF(W16&gt;=2,IF(AC16/1.98-BY16&lt;0,ABS(AC16/1.98-BY16),0),0),)</f>
        <v>0</v>
      </c>
      <c r="R172" s="431"/>
      <c r="S172" s="431"/>
      <c r="T172" s="431"/>
      <c r="U172" s="431"/>
      <c r="V172" s="432"/>
    </row>
    <row r="173" spans="5:98" ht="8.25" customHeight="1">
      <c r="E173" s="430"/>
      <c r="F173" s="431"/>
      <c r="G173" s="431"/>
      <c r="H173" s="431"/>
      <c r="I173" s="431"/>
      <c r="J173" s="432"/>
      <c r="K173" s="430"/>
      <c r="L173" s="431"/>
      <c r="M173" s="431"/>
      <c r="N173" s="431"/>
      <c r="O173" s="431"/>
      <c r="P173" s="432"/>
      <c r="Q173" s="430"/>
      <c r="R173" s="431"/>
      <c r="S173" s="431"/>
      <c r="T173" s="431"/>
      <c r="U173" s="431"/>
      <c r="V173" s="432"/>
    </row>
    <row r="174" spans="5:98" ht="8.25" customHeight="1">
      <c r="E174" s="430"/>
      <c r="F174" s="431"/>
      <c r="G174" s="431"/>
      <c r="H174" s="431"/>
      <c r="I174" s="431"/>
      <c r="J174" s="432"/>
      <c r="K174" s="430"/>
      <c r="L174" s="431"/>
      <c r="M174" s="431"/>
      <c r="N174" s="431"/>
      <c r="O174" s="431"/>
      <c r="P174" s="432"/>
      <c r="Q174" s="430"/>
      <c r="R174" s="431"/>
      <c r="S174" s="431"/>
      <c r="T174" s="431"/>
      <c r="U174" s="431"/>
      <c r="V174" s="432"/>
    </row>
    <row r="175" spans="5:98" ht="8.25" customHeight="1">
      <c r="E175" s="430">
        <f>ROUNDUP(IF(W19&gt;=2,IF(AC19/1.98-AI19&lt;0,ABS(AC19/1.98-AI19),0),0),)</f>
        <v>0</v>
      </c>
      <c r="F175" s="431"/>
      <c r="G175" s="431"/>
      <c r="H175" s="431"/>
      <c r="I175" s="431"/>
      <c r="J175" s="432"/>
      <c r="K175" s="430">
        <f>ROUNDUP(IF(W19&gt;=2,IF(AC19/1.98-BA19&lt;0,ABS(AC19/1.98-BA19),0),0),)</f>
        <v>0</v>
      </c>
      <c r="L175" s="431"/>
      <c r="M175" s="431"/>
      <c r="N175" s="431"/>
      <c r="O175" s="431"/>
      <c r="P175" s="432"/>
      <c r="Q175" s="430">
        <f>ROUNDUP(IF(W19&gt;=2,IF(AC19/1.98-BY19&lt;0,ABS(AC19/1.98-BY19),0),0),)</f>
        <v>0</v>
      </c>
      <c r="R175" s="431"/>
      <c r="S175" s="431"/>
      <c r="T175" s="431"/>
      <c r="U175" s="431"/>
      <c r="V175" s="432"/>
    </row>
    <row r="176" spans="5:98" ht="8.25" customHeight="1">
      <c r="E176" s="430"/>
      <c r="F176" s="431"/>
      <c r="G176" s="431"/>
      <c r="H176" s="431"/>
      <c r="I176" s="431"/>
      <c r="J176" s="432"/>
      <c r="K176" s="430"/>
      <c r="L176" s="431"/>
      <c r="M176" s="431"/>
      <c r="N176" s="431"/>
      <c r="O176" s="431"/>
      <c r="P176" s="432"/>
      <c r="Q176" s="430"/>
      <c r="R176" s="431"/>
      <c r="S176" s="431"/>
      <c r="T176" s="431"/>
      <c r="U176" s="431"/>
      <c r="V176" s="432"/>
    </row>
    <row r="177" spans="5:22" ht="8.25" customHeight="1">
      <c r="E177" s="430"/>
      <c r="F177" s="431"/>
      <c r="G177" s="431"/>
      <c r="H177" s="431"/>
      <c r="I177" s="431"/>
      <c r="J177" s="432"/>
      <c r="K177" s="430"/>
      <c r="L177" s="431"/>
      <c r="M177" s="431"/>
      <c r="N177" s="431"/>
      <c r="O177" s="431"/>
      <c r="P177" s="432"/>
      <c r="Q177" s="430"/>
      <c r="R177" s="431"/>
      <c r="S177" s="431"/>
      <c r="T177" s="431"/>
      <c r="U177" s="431"/>
      <c r="V177" s="432"/>
    </row>
    <row r="178" spans="5:22" ht="8.25" customHeight="1">
      <c r="E178" s="430">
        <f>ROUNDUP(IF(W22&gt;=2,IF(AC22/1.98-AI22&lt;0,ABS(AC22/1.98-AI22),0),0),)</f>
        <v>0</v>
      </c>
      <c r="F178" s="431"/>
      <c r="G178" s="431"/>
      <c r="H178" s="431"/>
      <c r="I178" s="431"/>
      <c r="J178" s="432"/>
      <c r="K178" s="430">
        <f>ROUNDUP(IF(W22&gt;=2,IF(AC22/1.98-BA22&lt;0,ABS(AC22/1.98-BA22),0),0),)</f>
        <v>0</v>
      </c>
      <c r="L178" s="431"/>
      <c r="M178" s="431"/>
      <c r="N178" s="431"/>
      <c r="O178" s="431"/>
      <c r="P178" s="432"/>
      <c r="Q178" s="430">
        <f>ROUNDUP(IF(W22&gt;=2,IF(AC22/1.98-BY22&lt;0,ABS(AC22/1.98-BY22),0),0),)</f>
        <v>0</v>
      </c>
      <c r="R178" s="431"/>
      <c r="S178" s="431"/>
      <c r="T178" s="431"/>
      <c r="U178" s="431"/>
      <c r="V178" s="432"/>
    </row>
    <row r="179" spans="5:22" ht="8.25" customHeight="1">
      <c r="E179" s="430"/>
      <c r="F179" s="431"/>
      <c r="G179" s="431"/>
      <c r="H179" s="431"/>
      <c r="I179" s="431"/>
      <c r="J179" s="432"/>
      <c r="K179" s="430"/>
      <c r="L179" s="431"/>
      <c r="M179" s="431"/>
      <c r="N179" s="431"/>
      <c r="O179" s="431"/>
      <c r="P179" s="432"/>
      <c r="Q179" s="430"/>
      <c r="R179" s="431"/>
      <c r="S179" s="431"/>
      <c r="T179" s="431"/>
      <c r="U179" s="431"/>
      <c r="V179" s="432"/>
    </row>
    <row r="180" spans="5:22" ht="8.25" customHeight="1">
      <c r="E180" s="430"/>
      <c r="F180" s="431"/>
      <c r="G180" s="431"/>
      <c r="H180" s="431"/>
      <c r="I180" s="431"/>
      <c r="J180" s="432"/>
      <c r="K180" s="430"/>
      <c r="L180" s="431"/>
      <c r="M180" s="431"/>
      <c r="N180" s="431"/>
      <c r="O180" s="431"/>
      <c r="P180" s="432"/>
      <c r="Q180" s="430"/>
      <c r="R180" s="431"/>
      <c r="S180" s="431"/>
      <c r="T180" s="431"/>
      <c r="U180" s="431"/>
      <c r="V180" s="432"/>
    </row>
    <row r="181" spans="5:22" ht="8.25" customHeight="1">
      <c r="E181" s="430">
        <f>ROUNDUP(IF(W25&gt;=2,IF(AC25/1.98-AI25&lt;0,ABS(AC25/1.98-AI25),0),0),)</f>
        <v>0</v>
      </c>
      <c r="F181" s="431"/>
      <c r="G181" s="431"/>
      <c r="H181" s="431"/>
      <c r="I181" s="431"/>
      <c r="J181" s="432"/>
      <c r="K181" s="430">
        <f>ROUNDUP(IF(W25&gt;=2,IF(AC25/1.98-BA25&lt;0,ABS(AC25/1.98-BA25),0),0),)</f>
        <v>0</v>
      </c>
      <c r="L181" s="431"/>
      <c r="M181" s="431"/>
      <c r="N181" s="431"/>
      <c r="O181" s="431"/>
      <c r="P181" s="432"/>
      <c r="Q181" s="430">
        <f>ROUNDUP(IF(W25&gt;=2,IF(AC25/1.98-BY25&lt;0,ABS(AC25/1.98-BY25),0),0),)</f>
        <v>0</v>
      </c>
      <c r="R181" s="431"/>
      <c r="S181" s="431"/>
      <c r="T181" s="431"/>
      <c r="U181" s="431"/>
      <c r="V181" s="432"/>
    </row>
    <row r="182" spans="5:22" ht="8.25" customHeight="1">
      <c r="E182" s="430"/>
      <c r="F182" s="431"/>
      <c r="G182" s="431"/>
      <c r="H182" s="431"/>
      <c r="I182" s="431"/>
      <c r="J182" s="432"/>
      <c r="K182" s="430"/>
      <c r="L182" s="431"/>
      <c r="M182" s="431"/>
      <c r="N182" s="431"/>
      <c r="O182" s="431"/>
      <c r="P182" s="432"/>
      <c r="Q182" s="430"/>
      <c r="R182" s="431"/>
      <c r="S182" s="431"/>
      <c r="T182" s="431"/>
      <c r="U182" s="431"/>
      <c r="V182" s="432"/>
    </row>
    <row r="183" spans="5:22" ht="8.25" customHeight="1">
      <c r="E183" s="430"/>
      <c r="F183" s="431"/>
      <c r="G183" s="431"/>
      <c r="H183" s="431"/>
      <c r="I183" s="431"/>
      <c r="J183" s="432"/>
      <c r="K183" s="430"/>
      <c r="L183" s="431"/>
      <c r="M183" s="431"/>
      <c r="N183" s="431"/>
      <c r="O183" s="431"/>
      <c r="P183" s="432"/>
      <c r="Q183" s="430"/>
      <c r="R183" s="431"/>
      <c r="S183" s="431"/>
      <c r="T183" s="431"/>
      <c r="U183" s="431"/>
      <c r="V183" s="432"/>
    </row>
    <row r="184" spans="5:22" ht="8.25" customHeight="1">
      <c r="E184" s="430">
        <f>ROUNDUP(IF(W28&gt;=2,IF(AC28/1.98-AI28&lt;0,ABS(AC28/1.98-AI28),0),0),)</f>
        <v>0</v>
      </c>
      <c r="F184" s="431"/>
      <c r="G184" s="431"/>
      <c r="H184" s="431"/>
      <c r="I184" s="431"/>
      <c r="J184" s="432"/>
      <c r="K184" s="430">
        <f>ROUNDUP(IF(W28&gt;=2,IF(AC28/1.98-BA28&lt;0,ABS(AC28/1.98-BA28),0),0),)</f>
        <v>0</v>
      </c>
      <c r="L184" s="431"/>
      <c r="M184" s="431"/>
      <c r="N184" s="431"/>
      <c r="O184" s="431"/>
      <c r="P184" s="432"/>
      <c r="Q184" s="430">
        <f>ROUNDUP(IF(W28&gt;=2,IF(AC28/1.98-BY28&lt;0,ABS(AC28/1.98-BY28),0),0),)</f>
        <v>0</v>
      </c>
      <c r="R184" s="431"/>
      <c r="S184" s="431"/>
      <c r="T184" s="431"/>
      <c r="U184" s="431"/>
      <c r="V184" s="432"/>
    </row>
    <row r="185" spans="5:22" ht="8.25" customHeight="1">
      <c r="E185" s="430"/>
      <c r="F185" s="431"/>
      <c r="G185" s="431"/>
      <c r="H185" s="431"/>
      <c r="I185" s="431"/>
      <c r="J185" s="432"/>
      <c r="K185" s="430"/>
      <c r="L185" s="431"/>
      <c r="M185" s="431"/>
      <c r="N185" s="431"/>
      <c r="O185" s="431"/>
      <c r="P185" s="432"/>
      <c r="Q185" s="430"/>
      <c r="R185" s="431"/>
      <c r="S185" s="431"/>
      <c r="T185" s="431"/>
      <c r="U185" s="431"/>
      <c r="V185" s="432"/>
    </row>
    <row r="186" spans="5:22" ht="8.25" customHeight="1">
      <c r="E186" s="430"/>
      <c r="F186" s="431"/>
      <c r="G186" s="431"/>
      <c r="H186" s="431"/>
      <c r="I186" s="431"/>
      <c r="J186" s="432"/>
      <c r="K186" s="430"/>
      <c r="L186" s="431"/>
      <c r="M186" s="431"/>
      <c r="N186" s="431"/>
      <c r="O186" s="431"/>
      <c r="P186" s="432"/>
      <c r="Q186" s="430"/>
      <c r="R186" s="431"/>
      <c r="S186" s="431"/>
      <c r="T186" s="431"/>
      <c r="U186" s="431"/>
      <c r="V186" s="432"/>
    </row>
    <row r="187" spans="5:22" ht="8.25" customHeight="1">
      <c r="E187" s="430">
        <f>ROUNDUP(IF(W31&gt;=2,IF(AC31/1.98-AI31&lt;0,ABS(AC31/1.98-AI31),0),0),)</f>
        <v>0</v>
      </c>
      <c r="F187" s="431"/>
      <c r="G187" s="431"/>
      <c r="H187" s="431"/>
      <c r="I187" s="431"/>
      <c r="J187" s="432"/>
      <c r="K187" s="430">
        <f>ROUNDUP(IF(W31&gt;=2,IF(AC31/1.98-BA31&lt;0,ABS(AC31/1.98-BA31),0),0),)</f>
        <v>0</v>
      </c>
      <c r="L187" s="431"/>
      <c r="M187" s="431"/>
      <c r="N187" s="431"/>
      <c r="O187" s="431"/>
      <c r="P187" s="432"/>
      <c r="Q187" s="430">
        <f>ROUNDUP(IF(W31&gt;=2,IF(AC31/1.98-BY31&lt;0,ABS(AC31/1.98-BY31),0),0),)</f>
        <v>0</v>
      </c>
      <c r="R187" s="431"/>
      <c r="S187" s="431"/>
      <c r="T187" s="431"/>
      <c r="U187" s="431"/>
      <c r="V187" s="432"/>
    </row>
    <row r="188" spans="5:22" ht="8.25" customHeight="1">
      <c r="E188" s="430"/>
      <c r="F188" s="431"/>
      <c r="G188" s="431"/>
      <c r="H188" s="431"/>
      <c r="I188" s="431"/>
      <c r="J188" s="432"/>
      <c r="K188" s="430"/>
      <c r="L188" s="431"/>
      <c r="M188" s="431"/>
      <c r="N188" s="431"/>
      <c r="O188" s="431"/>
      <c r="P188" s="432"/>
      <c r="Q188" s="430"/>
      <c r="R188" s="431"/>
      <c r="S188" s="431"/>
      <c r="T188" s="431"/>
      <c r="U188" s="431"/>
      <c r="V188" s="432"/>
    </row>
    <row r="189" spans="5:22" ht="8.25" customHeight="1">
      <c r="E189" s="430"/>
      <c r="F189" s="431"/>
      <c r="G189" s="431"/>
      <c r="H189" s="431"/>
      <c r="I189" s="431"/>
      <c r="J189" s="432"/>
      <c r="K189" s="430"/>
      <c r="L189" s="431"/>
      <c r="M189" s="431"/>
      <c r="N189" s="431"/>
      <c r="O189" s="431"/>
      <c r="P189" s="432"/>
      <c r="Q189" s="430"/>
      <c r="R189" s="431"/>
      <c r="S189" s="431"/>
      <c r="T189" s="431"/>
      <c r="U189" s="431"/>
      <c r="V189" s="432"/>
    </row>
    <row r="190" spans="5:22" ht="8.25" customHeight="1">
      <c r="E190" s="430">
        <f>ROUNDUP(IF(W34&gt;=2,IF(AC34/1.98-AI34&lt;0,ABS(AC34/1.98-AI34),0),0),)</f>
        <v>0</v>
      </c>
      <c r="F190" s="431"/>
      <c r="G190" s="431"/>
      <c r="H190" s="431"/>
      <c r="I190" s="431"/>
      <c r="J190" s="432"/>
      <c r="K190" s="430">
        <f>ROUNDUP(IF(W34&gt;=2,IF(AC34/1.98-BA34&lt;0,ABS(AC34/1.98-BA34),0),0),)</f>
        <v>0</v>
      </c>
      <c r="L190" s="431"/>
      <c r="M190" s="431"/>
      <c r="N190" s="431"/>
      <c r="O190" s="431"/>
      <c r="P190" s="432"/>
      <c r="Q190" s="430">
        <f>ROUNDUP(IF(W34&gt;=2,IF(AC34/1.98-BY34&lt;0,ABS(AC34/1.98-BY34),0),0),)</f>
        <v>0</v>
      </c>
      <c r="R190" s="431"/>
      <c r="S190" s="431"/>
      <c r="T190" s="431"/>
      <c r="U190" s="431"/>
      <c r="V190" s="432"/>
    </row>
    <row r="191" spans="5:22" ht="8.25" customHeight="1">
      <c r="E191" s="430"/>
      <c r="F191" s="431"/>
      <c r="G191" s="431"/>
      <c r="H191" s="431"/>
      <c r="I191" s="431"/>
      <c r="J191" s="432"/>
      <c r="K191" s="430"/>
      <c r="L191" s="431"/>
      <c r="M191" s="431"/>
      <c r="N191" s="431"/>
      <c r="O191" s="431"/>
      <c r="P191" s="432"/>
      <c r="Q191" s="430"/>
      <c r="R191" s="431"/>
      <c r="S191" s="431"/>
      <c r="T191" s="431"/>
      <c r="U191" s="431"/>
      <c r="V191" s="432"/>
    </row>
    <row r="192" spans="5:22" ht="8.25" customHeight="1">
      <c r="E192" s="430"/>
      <c r="F192" s="431"/>
      <c r="G192" s="431"/>
      <c r="H192" s="431"/>
      <c r="I192" s="431"/>
      <c r="J192" s="432"/>
      <c r="K192" s="430"/>
      <c r="L192" s="431"/>
      <c r="M192" s="431"/>
      <c r="N192" s="431"/>
      <c r="O192" s="431"/>
      <c r="P192" s="432"/>
      <c r="Q192" s="430"/>
      <c r="R192" s="431"/>
      <c r="S192" s="431"/>
      <c r="T192" s="431"/>
      <c r="U192" s="431"/>
      <c r="V192" s="432"/>
    </row>
    <row r="193" spans="5:22" ht="8.25" customHeight="1">
      <c r="E193" s="430">
        <f>ROUNDUP(IF(W37&gt;=2,IF(AC37/1.98-AI37&lt;0,ABS(AC37/1.98-AI37),0),0),)</f>
        <v>0</v>
      </c>
      <c r="F193" s="431"/>
      <c r="G193" s="431"/>
      <c r="H193" s="431"/>
      <c r="I193" s="431"/>
      <c r="J193" s="432"/>
      <c r="K193" s="430">
        <f>ROUNDUP(IF(W37&gt;=2,IF(AC37/1.98-BA37&lt;0,ABS(AC37/1.98-BA37),0),0),)</f>
        <v>0</v>
      </c>
      <c r="L193" s="431"/>
      <c r="M193" s="431"/>
      <c r="N193" s="431"/>
      <c r="O193" s="431"/>
      <c r="P193" s="432"/>
      <c r="Q193" s="430">
        <f>ROUNDUP(IF(W37&gt;=2,IF(AC37/1.98-BY37&lt;0,ABS(AC37/1.98-BY37),0),0),)</f>
        <v>0</v>
      </c>
      <c r="R193" s="431"/>
      <c r="S193" s="431"/>
      <c r="T193" s="431"/>
      <c r="U193" s="431"/>
      <c r="V193" s="432"/>
    </row>
    <row r="194" spans="5:22" ht="8.25" customHeight="1">
      <c r="E194" s="430"/>
      <c r="F194" s="431"/>
      <c r="G194" s="431"/>
      <c r="H194" s="431"/>
      <c r="I194" s="431"/>
      <c r="J194" s="432"/>
      <c r="K194" s="430"/>
      <c r="L194" s="431"/>
      <c r="M194" s="431"/>
      <c r="N194" s="431"/>
      <c r="O194" s="431"/>
      <c r="P194" s="432"/>
      <c r="Q194" s="430"/>
      <c r="R194" s="431"/>
      <c r="S194" s="431"/>
      <c r="T194" s="431"/>
      <c r="U194" s="431"/>
      <c r="V194" s="432"/>
    </row>
    <row r="195" spans="5:22" ht="8.25" customHeight="1">
      <c r="E195" s="430"/>
      <c r="F195" s="431"/>
      <c r="G195" s="431"/>
      <c r="H195" s="431"/>
      <c r="I195" s="431"/>
      <c r="J195" s="432"/>
      <c r="K195" s="430"/>
      <c r="L195" s="431"/>
      <c r="M195" s="431"/>
      <c r="N195" s="431"/>
      <c r="O195" s="431"/>
      <c r="P195" s="432"/>
      <c r="Q195" s="430"/>
      <c r="R195" s="431"/>
      <c r="S195" s="431"/>
      <c r="T195" s="431"/>
      <c r="U195" s="431"/>
      <c r="V195" s="432"/>
    </row>
    <row r="196" spans="5:22" ht="8.25" customHeight="1">
      <c r="E196" s="430">
        <f>ROUNDUP(IF(W40&gt;=2,IF(AC40/1.98-AI40&lt;0,ABS(AC40/1.98-AI40),0),0),)</f>
        <v>0</v>
      </c>
      <c r="F196" s="431"/>
      <c r="G196" s="431"/>
      <c r="H196" s="431"/>
      <c r="I196" s="431"/>
      <c r="J196" s="432"/>
      <c r="K196" s="430">
        <f>ROUNDUP(IF(W40&gt;=2,IF(AC40/1.98-BA40&lt;0,ABS(AC40/1.98-BA40),0),0),)</f>
        <v>0</v>
      </c>
      <c r="L196" s="431"/>
      <c r="M196" s="431"/>
      <c r="N196" s="431"/>
      <c r="O196" s="431"/>
      <c r="P196" s="432"/>
      <c r="Q196" s="430">
        <f>ROUNDUP(IF(W40&gt;=2,IF(AC40/1.98-BY40&lt;0,ABS(AC40/1.98-BY40),0),0),)</f>
        <v>0</v>
      </c>
      <c r="R196" s="431"/>
      <c r="S196" s="431"/>
      <c r="T196" s="431"/>
      <c r="U196" s="431"/>
      <c r="V196" s="432"/>
    </row>
    <row r="197" spans="5:22" ht="8.25" customHeight="1">
      <c r="E197" s="430"/>
      <c r="F197" s="431"/>
      <c r="G197" s="431"/>
      <c r="H197" s="431"/>
      <c r="I197" s="431"/>
      <c r="J197" s="432"/>
      <c r="K197" s="430"/>
      <c r="L197" s="431"/>
      <c r="M197" s="431"/>
      <c r="N197" s="431"/>
      <c r="O197" s="431"/>
      <c r="P197" s="432"/>
      <c r="Q197" s="430"/>
      <c r="R197" s="431"/>
      <c r="S197" s="431"/>
      <c r="T197" s="431"/>
      <c r="U197" s="431"/>
      <c r="V197" s="432"/>
    </row>
    <row r="198" spans="5:22" ht="8.25" customHeight="1">
      <c r="E198" s="430"/>
      <c r="F198" s="431"/>
      <c r="G198" s="431"/>
      <c r="H198" s="431"/>
      <c r="I198" s="431"/>
      <c r="J198" s="432"/>
      <c r="K198" s="430"/>
      <c r="L198" s="431"/>
      <c r="M198" s="431"/>
      <c r="N198" s="431"/>
      <c r="O198" s="431"/>
      <c r="P198" s="432"/>
      <c r="Q198" s="430"/>
      <c r="R198" s="431"/>
      <c r="S198" s="431"/>
      <c r="T198" s="431"/>
      <c r="U198" s="431"/>
      <c r="V198" s="432"/>
    </row>
    <row r="199" spans="5:22" ht="8.25" customHeight="1">
      <c r="E199" s="430">
        <f>ROUNDUP(IF(W43&gt;=2,IF(AC43/1.98-AI43&lt;0,ABS(AC43/1.98-AI43),0),0),)</f>
        <v>0</v>
      </c>
      <c r="F199" s="431"/>
      <c r="G199" s="431"/>
      <c r="H199" s="431"/>
      <c r="I199" s="431"/>
      <c r="J199" s="432"/>
      <c r="K199" s="430">
        <f>ROUNDUP(IF(W43&gt;=2,IF(AC43/1.98-BA43&lt;0,ABS(AC43/1.98-BA43),0),0),)</f>
        <v>0</v>
      </c>
      <c r="L199" s="431"/>
      <c r="M199" s="431"/>
      <c r="N199" s="431"/>
      <c r="O199" s="431"/>
      <c r="P199" s="432"/>
      <c r="Q199" s="430">
        <f>ROUNDUP(IF(W43&gt;=2,IF(AC43/1.98-BY43&lt;0,ABS(AC43/1.98-BY43),0),0),)</f>
        <v>0</v>
      </c>
      <c r="R199" s="431"/>
      <c r="S199" s="431"/>
      <c r="T199" s="431"/>
      <c r="U199" s="431"/>
      <c r="V199" s="432"/>
    </row>
    <row r="200" spans="5:22" ht="8.25" customHeight="1">
      <c r="E200" s="430"/>
      <c r="F200" s="431"/>
      <c r="G200" s="431"/>
      <c r="H200" s="431"/>
      <c r="I200" s="431"/>
      <c r="J200" s="432"/>
      <c r="K200" s="430"/>
      <c r="L200" s="431"/>
      <c r="M200" s="431"/>
      <c r="N200" s="431"/>
      <c r="O200" s="431"/>
      <c r="P200" s="432"/>
      <c r="Q200" s="430"/>
      <c r="R200" s="431"/>
      <c r="S200" s="431"/>
      <c r="T200" s="431"/>
      <c r="U200" s="431"/>
      <c r="V200" s="432"/>
    </row>
    <row r="201" spans="5:22" ht="8.25" customHeight="1">
      <c r="E201" s="430"/>
      <c r="F201" s="431"/>
      <c r="G201" s="431"/>
      <c r="H201" s="431"/>
      <c r="I201" s="431"/>
      <c r="J201" s="432"/>
      <c r="K201" s="430"/>
      <c r="L201" s="431"/>
      <c r="M201" s="431"/>
      <c r="N201" s="431"/>
      <c r="O201" s="431"/>
      <c r="P201" s="432"/>
      <c r="Q201" s="430"/>
      <c r="R201" s="431"/>
      <c r="S201" s="431"/>
      <c r="T201" s="431"/>
      <c r="U201" s="431"/>
      <c r="V201" s="432"/>
    </row>
    <row r="202" spans="5:22" ht="8.25" customHeight="1">
      <c r="E202" s="430">
        <f>ROUNDUP(IF(W46&gt;=2,IF(AC46/1.98-AI46&lt;0,ABS(AC46/1.98-AI46),0),0),)</f>
        <v>0</v>
      </c>
      <c r="F202" s="431"/>
      <c r="G202" s="431"/>
      <c r="H202" s="431"/>
      <c r="I202" s="431"/>
      <c r="J202" s="432"/>
      <c r="K202" s="430">
        <f>ROUNDUP(IF(W46&gt;=2,IF(AC46/1.98-BA46&lt;0,ABS(AC46/1.98-BA46),0),0),)</f>
        <v>0</v>
      </c>
      <c r="L202" s="431"/>
      <c r="M202" s="431"/>
      <c r="N202" s="431"/>
      <c r="O202" s="431"/>
      <c r="P202" s="432"/>
      <c r="Q202" s="430">
        <f>ROUNDUP(IF(W46&gt;=2,IF(AC46/1.98-BY46&lt;0,ABS(AC46/1.98-BY46),0),0),)</f>
        <v>0</v>
      </c>
      <c r="R202" s="431"/>
      <c r="S202" s="431"/>
      <c r="T202" s="431"/>
      <c r="U202" s="431"/>
      <c r="V202" s="432"/>
    </row>
    <row r="203" spans="5:22" ht="8.25" customHeight="1">
      <c r="E203" s="430"/>
      <c r="F203" s="431"/>
      <c r="G203" s="431"/>
      <c r="H203" s="431"/>
      <c r="I203" s="431"/>
      <c r="J203" s="432"/>
      <c r="K203" s="430"/>
      <c r="L203" s="431"/>
      <c r="M203" s="431"/>
      <c r="N203" s="431"/>
      <c r="O203" s="431"/>
      <c r="P203" s="432"/>
      <c r="Q203" s="430"/>
      <c r="R203" s="431"/>
      <c r="S203" s="431"/>
      <c r="T203" s="431"/>
      <c r="U203" s="431"/>
      <c r="V203" s="432"/>
    </row>
    <row r="204" spans="5:22" ht="8.25" customHeight="1">
      <c r="E204" s="430"/>
      <c r="F204" s="431"/>
      <c r="G204" s="431"/>
      <c r="H204" s="431"/>
      <c r="I204" s="431"/>
      <c r="J204" s="432"/>
      <c r="K204" s="430"/>
      <c r="L204" s="431"/>
      <c r="M204" s="431"/>
      <c r="N204" s="431"/>
      <c r="O204" s="431"/>
      <c r="P204" s="432"/>
      <c r="Q204" s="430"/>
      <c r="R204" s="431"/>
      <c r="S204" s="431"/>
      <c r="T204" s="431"/>
      <c r="U204" s="431"/>
      <c r="V204" s="432"/>
    </row>
  </sheetData>
  <mergeCells count="789">
    <mergeCell ref="AI69:AN71"/>
    <mergeCell ref="AO69:AT71"/>
    <mergeCell ref="AI67:AZ68"/>
    <mergeCell ref="BA67:BR68"/>
    <mergeCell ref="BY67:CP68"/>
    <mergeCell ref="A89:AB91"/>
    <mergeCell ref="A92:AB94"/>
    <mergeCell ref="AU69:AZ71"/>
    <mergeCell ref="BA69:BF71"/>
    <mergeCell ref="BG69:BL71"/>
    <mergeCell ref="BM69:BR71"/>
    <mergeCell ref="BY69:CD71"/>
    <mergeCell ref="CE69:CJ71"/>
    <mergeCell ref="CK69:CP71"/>
    <mergeCell ref="A67:C71"/>
    <mergeCell ref="D67:P71"/>
    <mergeCell ref="Q67:V71"/>
    <mergeCell ref="W67:AB71"/>
    <mergeCell ref="AC67:AH71"/>
    <mergeCell ref="BM84:BR86"/>
    <mergeCell ref="BY84:CD86"/>
    <mergeCell ref="CE84:CJ86"/>
    <mergeCell ref="CK84:CP86"/>
    <mergeCell ref="W84:AB86"/>
    <mergeCell ref="A84:C86"/>
    <mergeCell ref="D84:P86"/>
    <mergeCell ref="Q84:V86"/>
    <mergeCell ref="AC84:AH86"/>
    <mergeCell ref="AI84:AN86"/>
    <mergeCell ref="AO84:AT86"/>
    <mergeCell ref="AU84:AZ86"/>
    <mergeCell ref="BA84:BF86"/>
    <mergeCell ref="BG84:BL86"/>
    <mergeCell ref="CE95:CJ97"/>
    <mergeCell ref="CK95:CP97"/>
    <mergeCell ref="AC98:AH100"/>
    <mergeCell ref="AC92:AH94"/>
    <mergeCell ref="AO92:AT94"/>
    <mergeCell ref="AU92:AZ94"/>
    <mergeCell ref="BG92:BL94"/>
    <mergeCell ref="BM92:BR94"/>
    <mergeCell ref="AO98:AT100"/>
    <mergeCell ref="AU98:AZ100"/>
    <mergeCell ref="BG98:BL100"/>
    <mergeCell ref="BM98:BR100"/>
    <mergeCell ref="CE98:CJ100"/>
    <mergeCell ref="CK98:CP100"/>
    <mergeCell ref="AI92:AN100"/>
    <mergeCell ref="BA92:BF100"/>
    <mergeCell ref="BY92:CD100"/>
    <mergeCell ref="CE92:CJ94"/>
    <mergeCell ref="CK92:CP94"/>
    <mergeCell ref="A95:AB97"/>
    <mergeCell ref="A98:AB100"/>
    <mergeCell ref="AC89:AH91"/>
    <mergeCell ref="AI89:AN91"/>
    <mergeCell ref="AO89:AT91"/>
    <mergeCell ref="AU89:AZ91"/>
    <mergeCell ref="BA89:BF91"/>
    <mergeCell ref="BG89:BL91"/>
    <mergeCell ref="BM89:BR91"/>
    <mergeCell ref="AC95:AH97"/>
    <mergeCell ref="AO95:AT97"/>
    <mergeCell ref="AU95:AZ97"/>
    <mergeCell ref="BG95:BL97"/>
    <mergeCell ref="BM95:BR97"/>
    <mergeCell ref="BY89:CD91"/>
    <mergeCell ref="CE89:CJ91"/>
    <mergeCell ref="CK89:CP91"/>
    <mergeCell ref="A64:C66"/>
    <mergeCell ref="D64:P66"/>
    <mergeCell ref="Q64:V66"/>
    <mergeCell ref="AC64:AH66"/>
    <mergeCell ref="AI52:CP66"/>
    <mergeCell ref="W52:AB66"/>
    <mergeCell ref="A61:C63"/>
    <mergeCell ref="D61:P63"/>
    <mergeCell ref="Q61:V63"/>
    <mergeCell ref="AC61:AH63"/>
    <mergeCell ref="A87:C88"/>
    <mergeCell ref="D87:P88"/>
    <mergeCell ref="AI87:AN88"/>
    <mergeCell ref="AU87:AZ88"/>
    <mergeCell ref="BA87:BF88"/>
    <mergeCell ref="AO87:AT88"/>
    <mergeCell ref="Q87:AH88"/>
    <mergeCell ref="BS87:BX88"/>
    <mergeCell ref="BY81:CD83"/>
    <mergeCell ref="CE81:CJ83"/>
    <mergeCell ref="CK81:CP83"/>
    <mergeCell ref="CK10:CP12"/>
    <mergeCell ref="AO13:AT15"/>
    <mergeCell ref="CK13:CP15"/>
    <mergeCell ref="BA13:BF15"/>
    <mergeCell ref="A10:C12"/>
    <mergeCell ref="D10:P12"/>
    <mergeCell ref="Q10:V12"/>
    <mergeCell ref="W10:AB12"/>
    <mergeCell ref="BG16:BL18"/>
    <mergeCell ref="BG10:BL12"/>
    <mergeCell ref="BA10:BF12"/>
    <mergeCell ref="A13:C15"/>
    <mergeCell ref="D13:P15"/>
    <mergeCell ref="Q13:V15"/>
    <mergeCell ref="W13:AB15"/>
    <mergeCell ref="AC13:AH15"/>
    <mergeCell ref="A58:C60"/>
    <mergeCell ref="D58:P60"/>
    <mergeCell ref="Q58:V60"/>
    <mergeCell ref="AC58:AH60"/>
    <mergeCell ref="AI5:AP6"/>
    <mergeCell ref="AQ5:AQ6"/>
    <mergeCell ref="AR5:AU6"/>
    <mergeCell ref="AV5:AV6"/>
    <mergeCell ref="AW5:AZ6"/>
    <mergeCell ref="A16:C18"/>
    <mergeCell ref="D16:P18"/>
    <mergeCell ref="Q16:V18"/>
    <mergeCell ref="W16:AB18"/>
    <mergeCell ref="AC16:AH18"/>
    <mergeCell ref="AU13:AZ15"/>
    <mergeCell ref="AI16:AN18"/>
    <mergeCell ref="AO16:AT18"/>
    <mergeCell ref="AI13:AN15"/>
    <mergeCell ref="AC10:AH12"/>
    <mergeCell ref="AI10:AN12"/>
    <mergeCell ref="AO10:AT12"/>
    <mergeCell ref="AU10:AZ12"/>
    <mergeCell ref="AC19:AH21"/>
    <mergeCell ref="AC31:AH33"/>
    <mergeCell ref="E190:J192"/>
    <mergeCell ref="E181:J183"/>
    <mergeCell ref="E184:J186"/>
    <mergeCell ref="E187:J189"/>
    <mergeCell ref="K141:P143"/>
    <mergeCell ref="K147:P148"/>
    <mergeCell ref="K149:P151"/>
    <mergeCell ref="K152:P154"/>
    <mergeCell ref="K155:P157"/>
    <mergeCell ref="K158:P160"/>
    <mergeCell ref="E155:J157"/>
    <mergeCell ref="Q193:V195"/>
    <mergeCell ref="Q196:V198"/>
    <mergeCell ref="Q199:V201"/>
    <mergeCell ref="Q202:V204"/>
    <mergeCell ref="Q163:V165"/>
    <mergeCell ref="Q166:V168"/>
    <mergeCell ref="Q169:V171"/>
    <mergeCell ref="Q172:V174"/>
    <mergeCell ref="Q175:V177"/>
    <mergeCell ref="Q178:V180"/>
    <mergeCell ref="Q181:V183"/>
    <mergeCell ref="Q184:V186"/>
    <mergeCell ref="Q187:V189"/>
    <mergeCell ref="Q190:V192"/>
    <mergeCell ref="E193:J195"/>
    <mergeCell ref="E196:J198"/>
    <mergeCell ref="E199:J201"/>
    <mergeCell ref="E202:J204"/>
    <mergeCell ref="K163:P165"/>
    <mergeCell ref="K166:P168"/>
    <mergeCell ref="K169:P171"/>
    <mergeCell ref="K172:P174"/>
    <mergeCell ref="K175:P177"/>
    <mergeCell ref="K178:P180"/>
    <mergeCell ref="K181:P183"/>
    <mergeCell ref="K184:P186"/>
    <mergeCell ref="K187:P189"/>
    <mergeCell ref="K190:P192"/>
    <mergeCell ref="K193:P195"/>
    <mergeCell ref="K196:P198"/>
    <mergeCell ref="K199:P201"/>
    <mergeCell ref="K202:P204"/>
    <mergeCell ref="E163:J165"/>
    <mergeCell ref="E166:J168"/>
    <mergeCell ref="E169:J171"/>
    <mergeCell ref="E172:J174"/>
    <mergeCell ref="E175:J177"/>
    <mergeCell ref="E178:J180"/>
    <mergeCell ref="BY158:CD160"/>
    <mergeCell ref="CE152:CJ154"/>
    <mergeCell ref="CK152:CP154"/>
    <mergeCell ref="CQ152:CV154"/>
    <mergeCell ref="CK121:CP123"/>
    <mergeCell ref="CK124:CP126"/>
    <mergeCell ref="Q158:V160"/>
    <mergeCell ref="K113:P114"/>
    <mergeCell ref="K115:P117"/>
    <mergeCell ref="K118:P120"/>
    <mergeCell ref="K121:P123"/>
    <mergeCell ref="K124:P126"/>
    <mergeCell ref="K130:P131"/>
    <mergeCell ref="K132:P134"/>
    <mergeCell ref="K135:P137"/>
    <mergeCell ref="K138:P140"/>
    <mergeCell ref="Q113:V114"/>
    <mergeCell ref="Q115:V117"/>
    <mergeCell ref="Q118:V120"/>
    <mergeCell ref="Q121:V123"/>
    <mergeCell ref="Q124:V126"/>
    <mergeCell ref="Q130:V131"/>
    <mergeCell ref="Q132:V134"/>
    <mergeCell ref="Q135:V137"/>
    <mergeCell ref="DC113:DH114"/>
    <mergeCell ref="DC115:DH117"/>
    <mergeCell ref="DC118:DH120"/>
    <mergeCell ref="DC121:DH123"/>
    <mergeCell ref="DC124:DH126"/>
    <mergeCell ref="AC118:AH120"/>
    <mergeCell ref="AI118:AN120"/>
    <mergeCell ref="AO118:AT120"/>
    <mergeCell ref="AC121:AH123"/>
    <mergeCell ref="AI121:AN123"/>
    <mergeCell ref="AO121:AT123"/>
    <mergeCell ref="AC113:AH114"/>
    <mergeCell ref="AI113:AN114"/>
    <mergeCell ref="AO113:AT114"/>
    <mergeCell ref="AC115:AH117"/>
    <mergeCell ref="AI115:AN117"/>
    <mergeCell ref="AO115:AT117"/>
    <mergeCell ref="BY113:CD114"/>
    <mergeCell ref="BY115:CD117"/>
    <mergeCell ref="BY118:CD120"/>
    <mergeCell ref="CK118:CP120"/>
    <mergeCell ref="AU121:AZ123"/>
    <mergeCell ref="AU124:AZ126"/>
    <mergeCell ref="BS121:BX123"/>
    <mergeCell ref="DC147:DH148"/>
    <mergeCell ref="DC149:DH151"/>
    <mergeCell ref="DC152:DH154"/>
    <mergeCell ref="DC155:DH157"/>
    <mergeCell ref="DC132:DH134"/>
    <mergeCell ref="DC138:DH140"/>
    <mergeCell ref="DC141:DH143"/>
    <mergeCell ref="DC135:DH137"/>
    <mergeCell ref="BS138:BX140"/>
    <mergeCell ref="BY138:CD140"/>
    <mergeCell ref="CE135:CJ137"/>
    <mergeCell ref="BS155:BX157"/>
    <mergeCell ref="BS152:BX154"/>
    <mergeCell ref="BY152:CD154"/>
    <mergeCell ref="BY155:CD157"/>
    <mergeCell ref="BY147:CD148"/>
    <mergeCell ref="BY149:CD151"/>
    <mergeCell ref="BS147:BX148"/>
    <mergeCell ref="BS149:BX151"/>
    <mergeCell ref="CE132:CJ134"/>
    <mergeCell ref="CQ135:CV137"/>
    <mergeCell ref="CW135:DB137"/>
    <mergeCell ref="CE138:CJ140"/>
    <mergeCell ref="CK138:CP140"/>
    <mergeCell ref="CW158:DB160"/>
    <mergeCell ref="CW121:DB123"/>
    <mergeCell ref="CW124:DB126"/>
    <mergeCell ref="CE147:CJ148"/>
    <mergeCell ref="CK147:CP148"/>
    <mergeCell ref="CQ147:CV148"/>
    <mergeCell ref="CE149:CJ151"/>
    <mergeCell ref="CK149:CP151"/>
    <mergeCell ref="CQ149:CV151"/>
    <mergeCell ref="CQ132:CV134"/>
    <mergeCell ref="CW132:DB134"/>
    <mergeCell ref="CW138:DB140"/>
    <mergeCell ref="CE141:CJ143"/>
    <mergeCell ref="CK141:CP143"/>
    <mergeCell ref="CQ141:CV143"/>
    <mergeCell ref="CW141:DB143"/>
    <mergeCell ref="CK135:CP137"/>
    <mergeCell ref="CW152:DB154"/>
    <mergeCell ref="CW155:DB157"/>
    <mergeCell ref="CE158:CJ160"/>
    <mergeCell ref="CK158:CP160"/>
    <mergeCell ref="CQ158:CV160"/>
    <mergeCell ref="CW147:DB148"/>
    <mergeCell ref="CW149:DB151"/>
    <mergeCell ref="CE130:CJ131"/>
    <mergeCell ref="CK130:CP131"/>
    <mergeCell ref="CQ130:CV131"/>
    <mergeCell ref="CE113:CJ114"/>
    <mergeCell ref="CE115:CJ117"/>
    <mergeCell ref="CE118:CJ120"/>
    <mergeCell ref="CQ113:CV114"/>
    <mergeCell ref="CW113:DB114"/>
    <mergeCell ref="CW115:DB117"/>
    <mergeCell ref="CQ118:CV120"/>
    <mergeCell ref="CW118:DB120"/>
    <mergeCell ref="CK113:CP114"/>
    <mergeCell ref="CK115:CP117"/>
    <mergeCell ref="BS115:BX117"/>
    <mergeCell ref="BG118:BL120"/>
    <mergeCell ref="BS118:BX120"/>
    <mergeCell ref="BM113:BR114"/>
    <mergeCell ref="BM115:BR117"/>
    <mergeCell ref="W113:AB114"/>
    <mergeCell ref="E124:J126"/>
    <mergeCell ref="W115:AB117"/>
    <mergeCell ref="W118:AB120"/>
    <mergeCell ref="W121:AB123"/>
    <mergeCell ref="W124:AB126"/>
    <mergeCell ref="E115:J117"/>
    <mergeCell ref="BM118:BR120"/>
    <mergeCell ref="BG113:BL114"/>
    <mergeCell ref="CQ138:CV140"/>
    <mergeCell ref="CK78:CP80"/>
    <mergeCell ref="BY121:CD123"/>
    <mergeCell ref="BS124:BX126"/>
    <mergeCell ref="BY124:CD126"/>
    <mergeCell ref="BY87:CD88"/>
    <mergeCell ref="CE87:CJ88"/>
    <mergeCell ref="CK87:CP88"/>
    <mergeCell ref="BM10:BR12"/>
    <mergeCell ref="BY10:CD12"/>
    <mergeCell ref="CE10:CJ12"/>
    <mergeCell ref="BM13:BR15"/>
    <mergeCell ref="BY13:CD15"/>
    <mergeCell ref="CE13:CJ15"/>
    <mergeCell ref="CK22:CP24"/>
    <mergeCell ref="BM22:BR24"/>
    <mergeCell ref="BY19:CD21"/>
    <mergeCell ref="CE19:CJ21"/>
    <mergeCell ref="CK19:CP21"/>
    <mergeCell ref="BM16:BR18"/>
    <mergeCell ref="BY16:CD18"/>
    <mergeCell ref="CE16:CJ18"/>
    <mergeCell ref="CK28:CP30"/>
    <mergeCell ref="CK31:CP33"/>
    <mergeCell ref="A1:W1"/>
    <mergeCell ref="BN1:BR1"/>
    <mergeCell ref="BZ1:CO1"/>
    <mergeCell ref="A2:CP3"/>
    <mergeCell ref="A5:C9"/>
    <mergeCell ref="D5:P9"/>
    <mergeCell ref="Q5:V9"/>
    <mergeCell ref="W5:AB9"/>
    <mergeCell ref="AC5:AH9"/>
    <mergeCell ref="AI7:AN9"/>
    <mergeCell ref="AO7:AT9"/>
    <mergeCell ref="AU7:AZ9"/>
    <mergeCell ref="BA7:BF9"/>
    <mergeCell ref="BG7:BL9"/>
    <mergeCell ref="BM7:BR9"/>
    <mergeCell ref="CE7:CJ9"/>
    <mergeCell ref="BY6:CF6"/>
    <mergeCell ref="BO6:BR6"/>
    <mergeCell ref="BJ6:BM6"/>
    <mergeCell ref="CH6:CK6"/>
    <mergeCell ref="CM6:CP6"/>
    <mergeCell ref="BA6:BH6"/>
    <mergeCell ref="BY7:CD9"/>
    <mergeCell ref="BM28:BR30"/>
    <mergeCell ref="BY28:CD30"/>
    <mergeCell ref="CE28:CJ30"/>
    <mergeCell ref="BM25:BR27"/>
    <mergeCell ref="BY25:CD27"/>
    <mergeCell ref="CE25:CJ27"/>
    <mergeCell ref="BY22:CD24"/>
    <mergeCell ref="CE22:CJ24"/>
    <mergeCell ref="CE37:CJ39"/>
    <mergeCell ref="BY37:CD39"/>
    <mergeCell ref="A25:C27"/>
    <mergeCell ref="D25:P27"/>
    <mergeCell ref="A19:C21"/>
    <mergeCell ref="AI28:AN30"/>
    <mergeCell ref="AO28:AT30"/>
    <mergeCell ref="AU28:AZ30"/>
    <mergeCell ref="BA28:BF30"/>
    <mergeCell ref="D19:P21"/>
    <mergeCell ref="Q19:V21"/>
    <mergeCell ref="W19:AB21"/>
    <mergeCell ref="A22:C24"/>
    <mergeCell ref="D22:P24"/>
    <mergeCell ref="Q22:V24"/>
    <mergeCell ref="W22:AB24"/>
    <mergeCell ref="AC22:AH24"/>
    <mergeCell ref="AI19:AN21"/>
    <mergeCell ref="AO19:AT21"/>
    <mergeCell ref="A28:C30"/>
    <mergeCell ref="D28:P30"/>
    <mergeCell ref="Q28:V30"/>
    <mergeCell ref="W28:AB30"/>
    <mergeCell ref="AC28:AH30"/>
    <mergeCell ref="BG19:BL21"/>
    <mergeCell ref="Q25:V27"/>
    <mergeCell ref="W25:AB27"/>
    <mergeCell ref="AC25:AH27"/>
    <mergeCell ref="AI25:AN27"/>
    <mergeCell ref="AO25:AT27"/>
    <mergeCell ref="AI22:AN24"/>
    <mergeCell ref="AO22:AT24"/>
    <mergeCell ref="AU22:AZ24"/>
    <mergeCell ref="BA22:BF24"/>
    <mergeCell ref="BG22:BL24"/>
    <mergeCell ref="AU25:AZ27"/>
    <mergeCell ref="BA25:BF27"/>
    <mergeCell ref="AU19:AZ21"/>
    <mergeCell ref="BA19:BF21"/>
    <mergeCell ref="A34:C36"/>
    <mergeCell ref="D34:P36"/>
    <mergeCell ref="Q34:V36"/>
    <mergeCell ref="W34:AB36"/>
    <mergeCell ref="AC34:AH36"/>
    <mergeCell ref="A31:C33"/>
    <mergeCell ref="D31:P33"/>
    <mergeCell ref="Q31:V33"/>
    <mergeCell ref="W31:AB33"/>
    <mergeCell ref="AO46:AT48"/>
    <mergeCell ref="AU46:AZ48"/>
    <mergeCell ref="BA46:BF48"/>
    <mergeCell ref="AI43:AN45"/>
    <mergeCell ref="AO43:AT45"/>
    <mergeCell ref="AI40:AN42"/>
    <mergeCell ref="AO40:AT42"/>
    <mergeCell ref="AU31:AZ33"/>
    <mergeCell ref="BA31:BF33"/>
    <mergeCell ref="AU34:AZ36"/>
    <mergeCell ref="BA34:BF36"/>
    <mergeCell ref="AI37:AN39"/>
    <mergeCell ref="AO37:AT39"/>
    <mergeCell ref="AU37:AZ39"/>
    <mergeCell ref="BA37:BF39"/>
    <mergeCell ref="AI34:AN36"/>
    <mergeCell ref="AO34:AT36"/>
    <mergeCell ref="AI31:AN33"/>
    <mergeCell ref="AO31:AT33"/>
    <mergeCell ref="Q37:V39"/>
    <mergeCell ref="W37:AB39"/>
    <mergeCell ref="AC37:AH39"/>
    <mergeCell ref="A43:C45"/>
    <mergeCell ref="D43:P45"/>
    <mergeCell ref="Q43:V45"/>
    <mergeCell ref="W43:AB45"/>
    <mergeCell ref="AC43:AH45"/>
    <mergeCell ref="A40:C42"/>
    <mergeCell ref="D40:P42"/>
    <mergeCell ref="Q40:V42"/>
    <mergeCell ref="W40:AB42"/>
    <mergeCell ref="AC40:AH42"/>
    <mergeCell ref="A37:C39"/>
    <mergeCell ref="D37:P39"/>
    <mergeCell ref="A46:C48"/>
    <mergeCell ref="CK40:CP42"/>
    <mergeCell ref="AU40:AZ42"/>
    <mergeCell ref="BA40:BF42"/>
    <mergeCell ref="BG40:BL42"/>
    <mergeCell ref="BM40:BR42"/>
    <mergeCell ref="AU43:AZ45"/>
    <mergeCell ref="BA43:BF45"/>
    <mergeCell ref="BG46:BL48"/>
    <mergeCell ref="BM46:BR48"/>
    <mergeCell ref="BY46:CD48"/>
    <mergeCell ref="CE46:CJ48"/>
    <mergeCell ref="CK46:CP48"/>
    <mergeCell ref="BG43:BL45"/>
    <mergeCell ref="BM43:BR45"/>
    <mergeCell ref="BY43:CD45"/>
    <mergeCell ref="CE43:CJ45"/>
    <mergeCell ref="BY40:CD42"/>
    <mergeCell ref="CE40:CJ42"/>
    <mergeCell ref="D46:P48"/>
    <mergeCell ref="Q46:V48"/>
    <mergeCell ref="W46:AB48"/>
    <mergeCell ref="AC46:AH48"/>
    <mergeCell ref="AI46:AN48"/>
    <mergeCell ref="A55:C57"/>
    <mergeCell ref="D55:P57"/>
    <mergeCell ref="Q55:V57"/>
    <mergeCell ref="AC55:AH57"/>
    <mergeCell ref="CK49:CP51"/>
    <mergeCell ref="AU49:AZ51"/>
    <mergeCell ref="BA49:BF51"/>
    <mergeCell ref="BG49:BL51"/>
    <mergeCell ref="BM49:BR51"/>
    <mergeCell ref="A52:C54"/>
    <mergeCell ref="A49:C51"/>
    <mergeCell ref="BY49:CD51"/>
    <mergeCell ref="CE49:CJ51"/>
    <mergeCell ref="D52:P54"/>
    <mergeCell ref="Q52:V54"/>
    <mergeCell ref="AC52:AH54"/>
    <mergeCell ref="AI49:AN51"/>
    <mergeCell ref="AO49:AT51"/>
    <mergeCell ref="D49:P51"/>
    <mergeCell ref="Q49:V51"/>
    <mergeCell ref="W49:AB51"/>
    <mergeCell ref="AC49:AH51"/>
    <mergeCell ref="A75:C77"/>
    <mergeCell ref="D75:P77"/>
    <mergeCell ref="Q75:V77"/>
    <mergeCell ref="W75:AB77"/>
    <mergeCell ref="AC75:AH77"/>
    <mergeCell ref="AI75:AN77"/>
    <mergeCell ref="AO75:AT77"/>
    <mergeCell ref="AI72:AN74"/>
    <mergeCell ref="AO72:AT74"/>
    <mergeCell ref="A72:C74"/>
    <mergeCell ref="D72:P74"/>
    <mergeCell ref="Q72:V74"/>
    <mergeCell ref="W72:AB74"/>
    <mergeCell ref="AC72:AH74"/>
    <mergeCell ref="A81:C83"/>
    <mergeCell ref="D81:P83"/>
    <mergeCell ref="Q81:V83"/>
    <mergeCell ref="W81:AB83"/>
    <mergeCell ref="AC81:AH83"/>
    <mergeCell ref="A78:C80"/>
    <mergeCell ref="D78:P80"/>
    <mergeCell ref="Q78:V80"/>
    <mergeCell ref="W78:AB80"/>
    <mergeCell ref="AC78:AH80"/>
    <mergeCell ref="AU75:AZ77"/>
    <mergeCell ref="BA75:BF77"/>
    <mergeCell ref="BG75:BL77"/>
    <mergeCell ref="BM75:BR77"/>
    <mergeCell ref="BY75:CD77"/>
    <mergeCell ref="CE75:CJ77"/>
    <mergeCell ref="BY72:CD74"/>
    <mergeCell ref="CE72:CJ74"/>
    <mergeCell ref="BG78:BL80"/>
    <mergeCell ref="BM78:BR80"/>
    <mergeCell ref="BY78:CD80"/>
    <mergeCell ref="CE78:CJ80"/>
    <mergeCell ref="AU72:AZ74"/>
    <mergeCell ref="BA72:BF74"/>
    <mergeCell ref="BG72:BL74"/>
    <mergeCell ref="BM72:BR74"/>
    <mergeCell ref="AU78:AZ80"/>
    <mergeCell ref="BA78:BF80"/>
    <mergeCell ref="CT3:CT4"/>
    <mergeCell ref="CT5:CT8"/>
    <mergeCell ref="CK75:CP77"/>
    <mergeCell ref="CK43:CP45"/>
    <mergeCell ref="CK34:CP36"/>
    <mergeCell ref="CK25:CP27"/>
    <mergeCell ref="CK16:CP18"/>
    <mergeCell ref="CK7:CP9"/>
    <mergeCell ref="BA5:CP5"/>
    <mergeCell ref="CK72:CP74"/>
    <mergeCell ref="CK37:CP39"/>
    <mergeCell ref="BG34:BL36"/>
    <mergeCell ref="BM34:BR36"/>
    <mergeCell ref="BY34:CD36"/>
    <mergeCell ref="CE34:CJ36"/>
    <mergeCell ref="BY31:CD33"/>
    <mergeCell ref="CE31:CJ33"/>
    <mergeCell ref="BG31:BL33"/>
    <mergeCell ref="BM31:BR33"/>
    <mergeCell ref="BG37:BL39"/>
    <mergeCell ref="BM37:BR39"/>
    <mergeCell ref="BG25:BL27"/>
    <mergeCell ref="BG28:BL30"/>
    <mergeCell ref="BG13:BL15"/>
    <mergeCell ref="BG81:BL83"/>
    <mergeCell ref="BA135:BF137"/>
    <mergeCell ref="BG135:BL137"/>
    <mergeCell ref="BM152:BR154"/>
    <mergeCell ref="E118:J120"/>
    <mergeCell ref="E121:J123"/>
    <mergeCell ref="AC124:AH126"/>
    <mergeCell ref="AI124:AN126"/>
    <mergeCell ref="AO124:AT126"/>
    <mergeCell ref="BA113:BF114"/>
    <mergeCell ref="BA115:BF117"/>
    <mergeCell ref="BA118:BF120"/>
    <mergeCell ref="BA121:BF123"/>
    <mergeCell ref="BA124:BF126"/>
    <mergeCell ref="AU115:AZ117"/>
    <mergeCell ref="AU118:AZ120"/>
    <mergeCell ref="A109:CP109"/>
    <mergeCell ref="E113:J114"/>
    <mergeCell ref="BM130:BR131"/>
    <mergeCell ref="AI132:AN134"/>
    <mergeCell ref="AO132:AT134"/>
    <mergeCell ref="AU132:AZ134"/>
    <mergeCell ref="BA132:BF134"/>
    <mergeCell ref="BM141:BR143"/>
    <mergeCell ref="BA152:BF154"/>
    <mergeCell ref="BA149:BF151"/>
    <mergeCell ref="BG152:BL154"/>
    <mergeCell ref="AU147:AZ148"/>
    <mergeCell ref="BA147:BF148"/>
    <mergeCell ref="BG147:BL148"/>
    <mergeCell ref="BM155:BR157"/>
    <mergeCell ref="BM147:BR148"/>
    <mergeCell ref="BM138:BR140"/>
    <mergeCell ref="BA141:BF143"/>
    <mergeCell ref="BG141:BL143"/>
    <mergeCell ref="AI78:AN80"/>
    <mergeCell ref="AI81:AN83"/>
    <mergeCell ref="AO81:AT83"/>
    <mergeCell ref="AO155:AT157"/>
    <mergeCell ref="AO147:AT148"/>
    <mergeCell ref="AO149:AT151"/>
    <mergeCell ref="AO78:AT80"/>
    <mergeCell ref="Q141:V143"/>
    <mergeCell ref="Q147:V148"/>
    <mergeCell ref="Q149:V151"/>
    <mergeCell ref="Q152:V154"/>
    <mergeCell ref="Q155:V157"/>
    <mergeCell ref="W152:AB154"/>
    <mergeCell ref="AC152:AH154"/>
    <mergeCell ref="A101:AB103"/>
    <mergeCell ref="AC101:AH103"/>
    <mergeCell ref="AO101:AT103"/>
    <mergeCell ref="A108:CP108"/>
    <mergeCell ref="BM135:BR137"/>
    <mergeCell ref="AU152:AZ154"/>
    <mergeCell ref="BG155:BL157"/>
    <mergeCell ref="BA155:BF157"/>
    <mergeCell ref="AU155:AZ157"/>
    <mergeCell ref="AU149:AZ151"/>
    <mergeCell ref="BG132:BL134"/>
    <mergeCell ref="BG121:BL123"/>
    <mergeCell ref="BG124:BL126"/>
    <mergeCell ref="BG115:BL117"/>
    <mergeCell ref="W147:AB148"/>
    <mergeCell ref="AC147:AH148"/>
    <mergeCell ref="W149:AB151"/>
    <mergeCell ref="AC149:AH151"/>
    <mergeCell ref="BG149:BL151"/>
    <mergeCell ref="W132:AB134"/>
    <mergeCell ref="AC132:AH134"/>
    <mergeCell ref="BA130:BF131"/>
    <mergeCell ref="BG130:BL131"/>
    <mergeCell ref="BM81:BR83"/>
    <mergeCell ref="BG87:BL88"/>
    <mergeCell ref="BM87:BR88"/>
    <mergeCell ref="AU16:AZ18"/>
    <mergeCell ref="BA16:BF18"/>
    <mergeCell ref="BM19:BR21"/>
    <mergeCell ref="W158:AB160"/>
    <mergeCell ref="AC158:AH160"/>
    <mergeCell ref="BS158:BX160"/>
    <mergeCell ref="AO158:AT160"/>
    <mergeCell ref="AU158:AZ160"/>
    <mergeCell ref="BA158:BF160"/>
    <mergeCell ref="BG158:BL160"/>
    <mergeCell ref="BM158:BR160"/>
    <mergeCell ref="AI158:AN160"/>
    <mergeCell ref="AC138:AH140"/>
    <mergeCell ref="AI138:AN140"/>
    <mergeCell ref="AO138:AT140"/>
    <mergeCell ref="AU138:AZ140"/>
    <mergeCell ref="BA138:BF140"/>
    <mergeCell ref="BG138:BL140"/>
    <mergeCell ref="AU81:AZ83"/>
    <mergeCell ref="BA81:BF83"/>
    <mergeCell ref="AU113:AZ114"/>
    <mergeCell ref="DC158:DH160"/>
    <mergeCell ref="CQ115:CV117"/>
    <mergeCell ref="CE121:CJ123"/>
    <mergeCell ref="CQ121:CV123"/>
    <mergeCell ref="CE124:CJ126"/>
    <mergeCell ref="CQ124:CV126"/>
    <mergeCell ref="BM121:BR123"/>
    <mergeCell ref="BM124:BR126"/>
    <mergeCell ref="BS130:BX131"/>
    <mergeCell ref="BY130:CD131"/>
    <mergeCell ref="BS135:BX137"/>
    <mergeCell ref="BY135:CD137"/>
    <mergeCell ref="BS141:BX143"/>
    <mergeCell ref="BY141:CD143"/>
    <mergeCell ref="CE155:CJ157"/>
    <mergeCell ref="CK155:CP157"/>
    <mergeCell ref="CQ155:CV157"/>
    <mergeCell ref="CW130:DB131"/>
    <mergeCell ref="DC130:DH131"/>
    <mergeCell ref="BM132:BR134"/>
    <mergeCell ref="BS132:BX134"/>
    <mergeCell ref="CK132:CP134"/>
    <mergeCell ref="BM149:BR151"/>
    <mergeCell ref="BY132:CD134"/>
    <mergeCell ref="A147:D160"/>
    <mergeCell ref="E141:J143"/>
    <mergeCell ref="W141:AB143"/>
    <mergeCell ref="AC141:AH143"/>
    <mergeCell ref="AI141:AN143"/>
    <mergeCell ref="AO141:AT143"/>
    <mergeCell ref="AU141:AZ143"/>
    <mergeCell ref="E138:J140"/>
    <mergeCell ref="W138:AB140"/>
    <mergeCell ref="E158:J160"/>
    <mergeCell ref="AI147:AN148"/>
    <mergeCell ref="AI149:AN151"/>
    <mergeCell ref="AI152:AN154"/>
    <mergeCell ref="AI155:AN157"/>
    <mergeCell ref="AO152:AT154"/>
    <mergeCell ref="Q138:V140"/>
    <mergeCell ref="W155:AB157"/>
    <mergeCell ref="AC155:AH157"/>
    <mergeCell ref="E147:J148"/>
    <mergeCell ref="E149:J151"/>
    <mergeCell ref="E152:J154"/>
    <mergeCell ref="DI124:DN126"/>
    <mergeCell ref="DO124:DT126"/>
    <mergeCell ref="DU124:DZ126"/>
    <mergeCell ref="EA124:EF126"/>
    <mergeCell ref="DI130:DN131"/>
    <mergeCell ref="DO130:DT131"/>
    <mergeCell ref="DU130:DZ131"/>
    <mergeCell ref="EA130:EF131"/>
    <mergeCell ref="A113:D126"/>
    <mergeCell ref="A130:D143"/>
    <mergeCell ref="E130:J131"/>
    <mergeCell ref="W130:AB131"/>
    <mergeCell ref="AC130:AH131"/>
    <mergeCell ref="AI130:AN131"/>
    <mergeCell ref="AO130:AT131"/>
    <mergeCell ref="AU130:AZ131"/>
    <mergeCell ref="E135:J137"/>
    <mergeCell ref="W135:AB137"/>
    <mergeCell ref="AC135:AH137"/>
    <mergeCell ref="AI135:AN137"/>
    <mergeCell ref="AO135:AT137"/>
    <mergeCell ref="AU135:AZ137"/>
    <mergeCell ref="BS113:BX114"/>
    <mergeCell ref="E132:J134"/>
    <mergeCell ref="DI132:DN134"/>
    <mergeCell ref="DO132:DT134"/>
    <mergeCell ref="DU132:DZ134"/>
    <mergeCell ref="EA132:EF134"/>
    <mergeCell ref="DI135:DN137"/>
    <mergeCell ref="DO135:DT137"/>
    <mergeCell ref="DU135:DZ137"/>
    <mergeCell ref="EA135:EF137"/>
    <mergeCell ref="DI113:DN114"/>
    <mergeCell ref="DO113:DT114"/>
    <mergeCell ref="DU113:DZ114"/>
    <mergeCell ref="EA113:EF114"/>
    <mergeCell ref="DI115:DN117"/>
    <mergeCell ref="DO115:DT117"/>
    <mergeCell ref="DU115:DZ117"/>
    <mergeCell ref="EA115:EF117"/>
    <mergeCell ref="DI118:DN120"/>
    <mergeCell ref="DO118:DT120"/>
    <mergeCell ref="DU118:DZ120"/>
    <mergeCell ref="EA118:EF120"/>
    <mergeCell ref="DI121:DN123"/>
    <mergeCell ref="DO121:DT123"/>
    <mergeCell ref="DU121:DZ123"/>
    <mergeCell ref="EA121:EF123"/>
    <mergeCell ref="DI138:DN140"/>
    <mergeCell ref="DO138:DT140"/>
    <mergeCell ref="DU138:DZ140"/>
    <mergeCell ref="EA138:EF140"/>
    <mergeCell ref="DI141:DN143"/>
    <mergeCell ref="DO141:DT143"/>
    <mergeCell ref="DU141:DZ143"/>
    <mergeCell ref="EA141:EF143"/>
    <mergeCell ref="DI147:DN148"/>
    <mergeCell ref="DO147:DT148"/>
    <mergeCell ref="DU147:DZ148"/>
    <mergeCell ref="EA147:EF148"/>
    <mergeCell ref="DI158:DN160"/>
    <mergeCell ref="DO158:DT160"/>
    <mergeCell ref="DU158:DZ160"/>
    <mergeCell ref="EA158:EF160"/>
    <mergeCell ref="DI149:DN151"/>
    <mergeCell ref="DO149:DT151"/>
    <mergeCell ref="DU149:DZ151"/>
    <mergeCell ref="EA149:EF151"/>
    <mergeCell ref="DI152:DN154"/>
    <mergeCell ref="DO152:DT154"/>
    <mergeCell ref="DU152:DZ154"/>
    <mergeCell ref="EA152:EF154"/>
    <mergeCell ref="DI155:DN157"/>
    <mergeCell ref="DO155:DT157"/>
    <mergeCell ref="DU155:DZ157"/>
    <mergeCell ref="EA155:EF157"/>
    <mergeCell ref="AU101:AZ103"/>
    <mergeCell ref="BG101:BL103"/>
    <mergeCell ref="BM101:BR103"/>
    <mergeCell ref="CE101:CJ103"/>
    <mergeCell ref="CK101:CP103"/>
    <mergeCell ref="AI101:AN103"/>
    <mergeCell ref="BA101:BF103"/>
    <mergeCell ref="BY101:CD103"/>
    <mergeCell ref="CE104:CJ106"/>
    <mergeCell ref="CK104:CP106"/>
    <mergeCell ref="A107:AL107"/>
    <mergeCell ref="AM107:CP107"/>
    <mergeCell ref="A104:AB106"/>
    <mergeCell ref="AC104:AH106"/>
    <mergeCell ref="AI104:AN106"/>
    <mergeCell ref="AO104:AT106"/>
    <mergeCell ref="AU104:AZ106"/>
    <mergeCell ref="BA104:BF106"/>
    <mergeCell ref="BG104:BL106"/>
    <mergeCell ref="BM104:BR106"/>
    <mergeCell ref="BY104:CD106"/>
  </mergeCells>
  <phoneticPr fontId="2"/>
  <conditionalFormatting sqref="AO10:AT48">
    <cfRule type="expression" dxfId="64" priority="143" stopIfTrue="1">
      <formula>AI10&lt;=0</formula>
    </cfRule>
  </conditionalFormatting>
  <conditionalFormatting sqref="CK10:CP48">
    <cfRule type="expression" dxfId="63" priority="95">
      <formula>BY10=""</formula>
    </cfRule>
    <cfRule type="cellIs" dxfId="62" priority="141" stopIfTrue="1" operator="equal">
      <formula>"NG"</formula>
    </cfRule>
  </conditionalFormatting>
  <conditionalFormatting sqref="BG10:BL48">
    <cfRule type="expression" dxfId="61" priority="133" stopIfTrue="1">
      <formula>BA10=""</formula>
    </cfRule>
  </conditionalFormatting>
  <conditionalFormatting sqref="AI28:AN30">
    <cfRule type="expression" dxfId="60" priority="121" stopIfTrue="1">
      <formula>$A28&lt;=0</formula>
    </cfRule>
  </conditionalFormatting>
  <conditionalFormatting sqref="AI31:AN48">
    <cfRule type="expression" dxfId="59" priority="117" stopIfTrue="1">
      <formula>$A31&lt;=0</formula>
    </cfRule>
  </conditionalFormatting>
  <conditionalFormatting sqref="AC28:AH30">
    <cfRule type="expression" dxfId="58" priority="116" stopIfTrue="1">
      <formula>$A28&lt;=0</formula>
    </cfRule>
  </conditionalFormatting>
  <conditionalFormatting sqref="AC10:AH27">
    <cfRule type="expression" dxfId="57" priority="115" stopIfTrue="1">
      <formula>$A10&lt;=0</formula>
    </cfRule>
  </conditionalFormatting>
  <conditionalFormatting sqref="AC31:AH48">
    <cfRule type="expression" dxfId="56" priority="114" stopIfTrue="1">
      <formula>$A31&lt;=0</formula>
    </cfRule>
  </conditionalFormatting>
  <conditionalFormatting sqref="AI10:AN27">
    <cfRule type="expression" dxfId="55" priority="113" stopIfTrue="1">
      <formula>$A10&lt;=0</formula>
    </cfRule>
  </conditionalFormatting>
  <conditionalFormatting sqref="W28:AB30">
    <cfRule type="expression" dxfId="54" priority="112" stopIfTrue="1">
      <formula>$A28&lt;=0</formula>
    </cfRule>
  </conditionalFormatting>
  <conditionalFormatting sqref="W10:AB27">
    <cfRule type="expression" dxfId="53" priority="111" stopIfTrue="1">
      <formula>$A10&lt;=0</formula>
    </cfRule>
  </conditionalFormatting>
  <conditionalFormatting sqref="W31:AB48">
    <cfRule type="expression" dxfId="52" priority="110" stopIfTrue="1">
      <formula>$A31&lt;=0</formula>
    </cfRule>
  </conditionalFormatting>
  <conditionalFormatting sqref="A28:C30">
    <cfRule type="expression" dxfId="51" priority="109" stopIfTrue="1">
      <formula>$A28&lt;=0</formula>
    </cfRule>
  </conditionalFormatting>
  <conditionalFormatting sqref="A10:C27">
    <cfRule type="expression" dxfId="50" priority="108" stopIfTrue="1">
      <formula>$A10&lt;=0</formula>
    </cfRule>
  </conditionalFormatting>
  <conditionalFormatting sqref="A31:C48">
    <cfRule type="expression" dxfId="49" priority="107" stopIfTrue="1">
      <formula>$A31&lt;=0</formula>
    </cfRule>
  </conditionalFormatting>
  <conditionalFormatting sqref="AU49:AZ51 AM107">
    <cfRule type="cellIs" dxfId="48" priority="99" stopIfTrue="1" operator="equal">
      <formula>"NG"</formula>
    </cfRule>
  </conditionalFormatting>
  <conditionalFormatting sqref="CK49:CP51">
    <cfRule type="expression" dxfId="47" priority="98" stopIfTrue="1">
      <formula>SUM($BY$10:$CD$48)=0</formula>
    </cfRule>
  </conditionalFormatting>
  <conditionalFormatting sqref="CK49:CP51">
    <cfRule type="cellIs" dxfId="46" priority="97" stopIfTrue="1" operator="equal">
      <formula>"NG"</formula>
    </cfRule>
  </conditionalFormatting>
  <conditionalFormatting sqref="CE10:CJ48">
    <cfRule type="expression" dxfId="45" priority="96">
      <formula>BY10=""</formula>
    </cfRule>
  </conditionalFormatting>
  <conditionalFormatting sqref="BM10:BR48">
    <cfRule type="cellIs" dxfId="44" priority="131" stopIfTrue="1" operator="equal">
      <formula>"NG"</formula>
    </cfRule>
    <cfRule type="expression" dxfId="43" priority="132" stopIfTrue="1">
      <formula>BA10=""</formula>
    </cfRule>
  </conditionalFormatting>
  <conditionalFormatting sqref="BM49:BR51">
    <cfRule type="expression" dxfId="42" priority="93">
      <formula>SUM($BA$10:$BF$48)=0</formula>
    </cfRule>
    <cfRule type="cellIs" dxfId="41" priority="94" operator="equal">
      <formula>"NG"</formula>
    </cfRule>
  </conditionalFormatting>
  <conditionalFormatting sqref="BG49:BL51">
    <cfRule type="expression" dxfId="40" priority="92">
      <formula>SUM($BA$10:$BF$48)=0</formula>
    </cfRule>
  </conditionalFormatting>
  <conditionalFormatting sqref="BA49:BF51">
    <cfRule type="expression" dxfId="39" priority="91">
      <formula>SUM($BA$10:$BF$48)=0</formula>
    </cfRule>
  </conditionalFormatting>
  <conditionalFormatting sqref="AU10:AZ48">
    <cfRule type="expression" dxfId="38" priority="86">
      <formula>AU10="NG"</formula>
    </cfRule>
  </conditionalFormatting>
  <conditionalFormatting sqref="CE49:CJ51">
    <cfRule type="expression" dxfId="37" priority="85">
      <formula>SUM($BY$10:$CD$48)=0</formula>
    </cfRule>
  </conditionalFormatting>
  <conditionalFormatting sqref="BY49:CD51">
    <cfRule type="expression" dxfId="36" priority="81">
      <formula>SUM($BY$10:$CD$48)=0</formula>
    </cfRule>
  </conditionalFormatting>
  <conditionalFormatting sqref="AO49:AT51">
    <cfRule type="expression" dxfId="35" priority="77">
      <formula>$AC$49=""</formula>
    </cfRule>
  </conditionalFormatting>
  <conditionalFormatting sqref="AI49:AN51">
    <cfRule type="expression" dxfId="34" priority="72">
      <formula>AC49=""</formula>
    </cfRule>
  </conditionalFormatting>
  <conditionalFormatting sqref="AC72:AH83">
    <cfRule type="cellIs" dxfId="33" priority="71" operator="equal">
      <formula>0</formula>
    </cfRule>
  </conditionalFormatting>
  <conditionalFormatting sqref="AU95:AZ97 AU98">
    <cfRule type="cellIs" dxfId="32" priority="45" stopIfTrue="1" operator="equal">
      <formula>"NG"</formula>
    </cfRule>
  </conditionalFormatting>
  <conditionalFormatting sqref="BM95:BR97 BM98">
    <cfRule type="cellIs" dxfId="31" priority="44" stopIfTrue="1" operator="equal">
      <formula>"NG"</formula>
    </cfRule>
  </conditionalFormatting>
  <conditionalFormatting sqref="CK95:CP97 CK98">
    <cfRule type="cellIs" dxfId="30" priority="43" stopIfTrue="1" operator="equal">
      <formula>"NG"</formula>
    </cfRule>
  </conditionalFormatting>
  <conditionalFormatting sqref="AC84:AH86">
    <cfRule type="cellIs" dxfId="29" priority="42" operator="equal">
      <formula>0</formula>
    </cfRule>
  </conditionalFormatting>
  <conditionalFormatting sqref="A107:A108">
    <cfRule type="cellIs" dxfId="28" priority="38" stopIfTrue="1" operator="equal">
      <formula>"NG"</formula>
    </cfRule>
  </conditionalFormatting>
  <conditionalFormatting sqref="AU101">
    <cfRule type="cellIs" dxfId="27" priority="37" stopIfTrue="1" operator="equal">
      <formula>"NG"</formula>
    </cfRule>
  </conditionalFormatting>
  <conditionalFormatting sqref="BM101">
    <cfRule type="cellIs" dxfId="26" priority="36" stopIfTrue="1" operator="equal">
      <formula>"NG"</formula>
    </cfRule>
  </conditionalFormatting>
  <conditionalFormatting sqref="CK101">
    <cfRule type="cellIs" dxfId="25" priority="35" stopIfTrue="1" operator="equal">
      <formula>"NG"</formula>
    </cfRule>
  </conditionalFormatting>
  <conditionalFormatting sqref="AU104">
    <cfRule type="cellIs" dxfId="24" priority="34" stopIfTrue="1" operator="equal">
      <formula>"NG"</formula>
    </cfRule>
  </conditionalFormatting>
  <conditionalFormatting sqref="BM104">
    <cfRule type="cellIs" dxfId="23" priority="33" stopIfTrue="1" operator="equal">
      <formula>"NG"</formula>
    </cfRule>
  </conditionalFormatting>
  <conditionalFormatting sqref="CK104">
    <cfRule type="cellIs" dxfId="22" priority="32" stopIfTrue="1" operator="equal">
      <formula>"NG"</formula>
    </cfRule>
  </conditionalFormatting>
  <conditionalFormatting sqref="AI75:AN77">
    <cfRule type="cellIs" dxfId="21" priority="22" stopIfTrue="1" operator="equal">
      <formula>0</formula>
    </cfRule>
  </conditionalFormatting>
  <conditionalFormatting sqref="AI78:AN80">
    <cfRule type="cellIs" dxfId="20" priority="21" stopIfTrue="1" operator="equal">
      <formula>0</formula>
    </cfRule>
  </conditionalFormatting>
  <conditionalFormatting sqref="AI81:AN83">
    <cfRule type="cellIs" dxfId="19" priority="20" stopIfTrue="1" operator="equal">
      <formula>0</formula>
    </cfRule>
  </conditionalFormatting>
  <conditionalFormatting sqref="CK72:CP83">
    <cfRule type="expression" dxfId="18" priority="18">
      <formula>IF(AC72=0,0,SUM($BY$10:$CD$48))=0</formula>
    </cfRule>
    <cfRule type="expression" dxfId="17" priority="19">
      <formula>"NG"</formula>
    </cfRule>
  </conditionalFormatting>
  <conditionalFormatting sqref="BY72:CJ83">
    <cfRule type="expression" dxfId="16" priority="17">
      <formula>IF(AC72=0,0,SUM($BY$10:$CD$48))=0</formula>
    </cfRule>
  </conditionalFormatting>
  <conditionalFormatting sqref="BA72:BL83">
    <cfRule type="expression" dxfId="15" priority="16">
      <formula>IF(AC72=0,0,SUM($BA$10:$BF$48))=0</formula>
    </cfRule>
  </conditionalFormatting>
  <conditionalFormatting sqref="AO72:AT83">
    <cfRule type="expression" dxfId="14" priority="15" stopIfTrue="1">
      <formula>IF(AC72="",0,AC72)=0</formula>
    </cfRule>
  </conditionalFormatting>
  <conditionalFormatting sqref="AU72:AZ83">
    <cfRule type="expression" dxfId="13" priority="13">
      <formula>IF(AC72="",0,AC72)=0</formula>
    </cfRule>
    <cfRule type="cellIs" dxfId="12" priority="14" operator="equal">
      <formula>"NG"</formula>
    </cfRule>
  </conditionalFormatting>
  <conditionalFormatting sqref="AO87">
    <cfRule type="expression" dxfId="11" priority="12" stopIfTrue="1">
      <formula>IF(AC87="",0,AC87)=0</formula>
    </cfRule>
  </conditionalFormatting>
  <conditionalFormatting sqref="AU87:AZ88">
    <cfRule type="cellIs" dxfId="10" priority="11" operator="equal">
      <formula>"NG"</formula>
    </cfRule>
  </conditionalFormatting>
  <conditionalFormatting sqref="CK87:CP88">
    <cfRule type="expression" dxfId="9" priority="9">
      <formula>SUM($BY$10:$CD$45)=0</formula>
    </cfRule>
    <cfRule type="expression" dxfId="8" priority="10">
      <formula>"NG"</formula>
    </cfRule>
  </conditionalFormatting>
  <conditionalFormatting sqref="BA87:BF88">
    <cfRule type="expression" dxfId="7" priority="8">
      <formula>SUM($BA$10:$BF$48)=0</formula>
    </cfRule>
  </conditionalFormatting>
  <conditionalFormatting sqref="BY87:CD88">
    <cfRule type="expression" dxfId="6" priority="7">
      <formula>SUM($BY$10:$CD$48)=0</formula>
    </cfRule>
  </conditionalFormatting>
  <conditionalFormatting sqref="AU84:AZ86">
    <cfRule type="cellIs" dxfId="5" priority="6" operator="equal">
      <formula>"NG"</formula>
    </cfRule>
  </conditionalFormatting>
  <conditionalFormatting sqref="CK84:CP86">
    <cfRule type="expression" dxfId="4" priority="5">
      <formula>"NG"</formula>
    </cfRule>
  </conditionalFormatting>
  <conditionalFormatting sqref="BM72:BR83">
    <cfRule type="expression" dxfId="3" priority="3">
      <formula>IF(AU72="",0,AU72)=0</formula>
    </cfRule>
    <cfRule type="cellIs" dxfId="2" priority="4" operator="equal">
      <formula>"NG"</formula>
    </cfRule>
  </conditionalFormatting>
  <conditionalFormatting sqref="BM87:BR88">
    <cfRule type="cellIs" dxfId="1" priority="2" operator="equal">
      <formula>"NG"</formula>
    </cfRule>
  </conditionalFormatting>
  <conditionalFormatting sqref="BM84:BR86">
    <cfRule type="cellIs" dxfId="0" priority="1" operator="equal">
      <formula>"NG"</formula>
    </cfRule>
  </conditionalFormatting>
  <dataValidations count="2">
    <dataValidation type="list" allowBlank="1" showInputMessage="1" showErrorMessage="1" sqref="W72:AB83">
      <formula1>"自己所有,借地"</formula1>
    </dataValidation>
    <dataValidation type="list" allowBlank="1" showInputMessage="1" showErrorMessage="1" sqref="AU101:AZ106 BM101:BR106 CK101:CP106">
      <formula1>"OK,NG"</formula1>
    </dataValidation>
  </dataValidations>
  <printOptions horizontalCentered="1"/>
  <pageMargins left="0.23622047244094491" right="0.23622047244094491" top="0.74803149606299213" bottom="0.35433070866141736" header="0.31496062992125984" footer="0.31496062992125984"/>
  <pageSetup paperSize="9" scale="70"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幼保連携</vt:lpstr>
      <vt:lpstr>幼保連携!Print_Area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2015-01-20T03:51:32Z</cp:lastPrinted>
  <dcterms:created xsi:type="dcterms:W3CDTF">2014-09-04T00:48:47Z</dcterms:created>
  <dcterms:modified xsi:type="dcterms:W3CDTF">2022-10-21T06:30:21Z</dcterms:modified>
</cp:coreProperties>
</file>