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60487\Desktop\各室面積表\"/>
    </mc:Choice>
  </mc:AlternateContent>
  <bookViews>
    <workbookView xWindow="10230" yWindow="30" windowWidth="10275" windowHeight="7515"/>
  </bookViews>
  <sheets>
    <sheet name="保育所" sheetId="1" r:id="rId1"/>
  </sheets>
  <definedNames>
    <definedName name="_xlnm._FilterDatabase" localSheetId="0" hidden="1">保育所!#REF!</definedName>
    <definedName name="_xlnm.Print_Area" localSheetId="0">保育所!$A$1:$CP$88</definedName>
  </definedNames>
  <calcPr calcId="162913"/>
</workbook>
</file>

<file path=xl/calcChain.xml><?xml version="1.0" encoding="utf-8"?>
<calcChain xmlns="http://schemas.openxmlformats.org/spreadsheetml/2006/main">
  <c r="CH6" i="1" l="1"/>
  <c r="BJ6" i="1"/>
  <c r="AR5" i="1"/>
  <c r="CE28" i="1" l="1"/>
  <c r="CK28" i="1" s="1"/>
  <c r="CE31" i="1"/>
  <c r="CK31" i="1"/>
  <c r="CE34" i="1"/>
  <c r="CK34" i="1" s="1"/>
  <c r="CE37" i="1"/>
  <c r="CK37" i="1" s="1"/>
  <c r="CE40" i="1"/>
  <c r="CK40" i="1" s="1"/>
  <c r="CE43" i="1"/>
  <c r="CK43" i="1" s="1"/>
  <c r="CE46" i="1"/>
  <c r="CK46" i="1" s="1"/>
  <c r="BG28" i="1"/>
  <c r="BM28" i="1" s="1"/>
  <c r="BG31" i="1"/>
  <c r="BM31" i="1" s="1"/>
  <c r="BG34" i="1"/>
  <c r="BM34" i="1" s="1"/>
  <c r="BG37" i="1"/>
  <c r="BM37" i="1"/>
  <c r="BG40" i="1"/>
  <c r="BM40" i="1" s="1"/>
  <c r="BG43" i="1"/>
  <c r="BM43" i="1" s="1"/>
  <c r="BG46" i="1"/>
  <c r="BM46" i="1" s="1"/>
  <c r="AO28" i="1"/>
  <c r="AU28" i="1" s="1"/>
  <c r="AO31" i="1"/>
  <c r="AU31" i="1" s="1"/>
  <c r="AO34" i="1"/>
  <c r="AU34" i="1" s="1"/>
  <c r="AO37" i="1"/>
  <c r="AU37" i="1" s="1"/>
  <c r="AO40" i="1"/>
  <c r="AU40" i="1" s="1"/>
  <c r="AO43" i="1"/>
  <c r="AU43" i="1" s="1"/>
  <c r="AO46" i="1"/>
  <c r="AU46" i="1" s="1"/>
  <c r="AU79" i="1" l="1"/>
  <c r="AO79" i="1"/>
  <c r="AI79" i="1"/>
  <c r="AU73" i="1"/>
  <c r="AO73" i="1"/>
  <c r="AI73" i="1"/>
  <c r="E148" i="1" l="1"/>
  <c r="K148" i="1"/>
  <c r="Q148" i="1"/>
  <c r="E151" i="1"/>
  <c r="K151" i="1"/>
  <c r="Q151" i="1"/>
  <c r="E154" i="1"/>
  <c r="K154" i="1"/>
  <c r="Q154" i="1"/>
  <c r="E157" i="1"/>
  <c r="K157" i="1"/>
  <c r="Q157" i="1"/>
  <c r="E160" i="1"/>
  <c r="K160" i="1"/>
  <c r="Q160" i="1"/>
  <c r="E163" i="1"/>
  <c r="K163" i="1"/>
  <c r="Q163" i="1"/>
  <c r="E166" i="1"/>
  <c r="K166" i="1"/>
  <c r="Q166" i="1"/>
  <c r="E169" i="1"/>
  <c r="K169" i="1"/>
  <c r="Q169" i="1"/>
  <c r="E172" i="1"/>
  <c r="K172" i="1"/>
  <c r="Q172" i="1"/>
  <c r="E175" i="1"/>
  <c r="K175" i="1"/>
  <c r="Q175" i="1"/>
  <c r="E178" i="1"/>
  <c r="K178" i="1"/>
  <c r="Q178" i="1"/>
  <c r="E181" i="1"/>
  <c r="K181" i="1"/>
  <c r="Q181" i="1"/>
  <c r="Q145" i="1"/>
  <c r="K145" i="1"/>
  <c r="E145" i="1"/>
  <c r="AI49" i="1" l="1"/>
  <c r="BY49" i="1"/>
  <c r="BY79" i="1" s="1"/>
  <c r="BA49" i="1"/>
  <c r="BA73" i="1" s="1"/>
  <c r="BG73" i="1" s="1"/>
  <c r="Q128" i="1"/>
  <c r="CE25" i="1"/>
  <c r="CK25" i="1" s="1"/>
  <c r="BG22" i="1"/>
  <c r="BM22" i="1" s="1"/>
  <c r="BG19" i="1"/>
  <c r="BM19" i="1" s="1"/>
  <c r="CE16" i="1"/>
  <c r="CK16" i="1" s="1"/>
  <c r="BG10" i="1"/>
  <c r="BM10" i="1" s="1"/>
  <c r="AU49" i="1" l="1"/>
  <c r="AO49" i="1"/>
  <c r="CE49" i="1"/>
  <c r="BY73" i="1"/>
  <c r="CK73" i="1" s="1"/>
  <c r="CK49" i="1"/>
  <c r="CE79" i="1"/>
  <c r="CK79" i="1"/>
  <c r="BM49" i="1"/>
  <c r="BG49" i="1"/>
  <c r="BA79" i="1"/>
  <c r="BG79" i="1" s="1"/>
  <c r="Q114" i="1"/>
  <c r="W114" i="1" s="1"/>
  <c r="Q131" i="1"/>
  <c r="W131" i="1" s="1"/>
  <c r="Q100" i="1"/>
  <c r="W100" i="1" s="1"/>
  <c r="Q134" i="1"/>
  <c r="W134" i="1" s="1"/>
  <c r="Q103" i="1"/>
  <c r="W103" i="1" s="1"/>
  <c r="Q137" i="1"/>
  <c r="W137" i="1" s="1"/>
  <c r="Q111" i="1"/>
  <c r="W111" i="1" s="1"/>
  <c r="W128" i="1"/>
  <c r="AO10" i="1"/>
  <c r="AU10" i="1" s="1"/>
  <c r="AO13" i="1"/>
  <c r="AU13" i="1" s="1"/>
  <c r="Q117" i="1"/>
  <c r="W117" i="1" s="1"/>
  <c r="AO16" i="1"/>
  <c r="AU16" i="1" s="1"/>
  <c r="BG13" i="1"/>
  <c r="BM13" i="1" s="1"/>
  <c r="CE10" i="1"/>
  <c r="CK10" i="1" s="1"/>
  <c r="Q120" i="1"/>
  <c r="W120" i="1" s="1"/>
  <c r="CE19" i="1"/>
  <c r="CK19" i="1" s="1"/>
  <c r="Q94" i="1"/>
  <c r="W94" i="1" s="1"/>
  <c r="BG16" i="1"/>
  <c r="BM16" i="1" s="1"/>
  <c r="AO25" i="1"/>
  <c r="AU25" i="1" s="1"/>
  <c r="BG25" i="1"/>
  <c r="BM25" i="1" s="1"/>
  <c r="CE13" i="1"/>
  <c r="CK13" i="1" s="1"/>
  <c r="CE22" i="1"/>
  <c r="CK22" i="1" s="1"/>
  <c r="Q97" i="1"/>
  <c r="W97" i="1" s="1"/>
  <c r="AO22" i="1"/>
  <c r="AU22" i="1" s="1"/>
  <c r="AO19" i="1"/>
  <c r="AU19" i="1" s="1"/>
  <c r="CE73" i="1" l="1"/>
  <c r="AC94" i="1" l="1"/>
  <c r="AO94" i="1" l="1"/>
  <c r="AC128" i="1"/>
  <c r="AC111" i="1"/>
  <c r="AU94" i="1" l="1"/>
  <c r="K94" i="1" s="1"/>
  <c r="AI70" i="1"/>
  <c r="AO128" i="1"/>
  <c r="BY70" i="1" s="1"/>
  <c r="AU128" i="1"/>
  <c r="AO111" i="1"/>
  <c r="BA70" i="1" s="1"/>
  <c r="BG70" i="1" s="1"/>
  <c r="AO70" i="1" l="1"/>
  <c r="AU70" i="1" s="1"/>
  <c r="CE70" i="1"/>
  <c r="CK70" i="1" s="1"/>
  <c r="AI97" i="1"/>
  <c r="AO97" i="1" s="1"/>
  <c r="K128" i="1"/>
  <c r="AI131" i="1" s="1"/>
  <c r="AU111" i="1"/>
  <c r="K111" i="1" s="1"/>
  <c r="AU97" i="1" l="1"/>
  <c r="K97" i="1" s="1"/>
  <c r="AO131" i="1"/>
  <c r="AU131" i="1" s="1"/>
  <c r="AI114" i="1"/>
  <c r="AO114" i="1" s="1"/>
  <c r="AI100" i="1" l="1"/>
  <c r="AO100" i="1" s="1"/>
  <c r="AI76" i="1" s="1"/>
  <c r="AU114" i="1"/>
  <c r="K114" i="1" s="1"/>
  <c r="K131" i="1"/>
  <c r="AO76" i="1" l="1"/>
  <c r="AU76" i="1" s="1"/>
  <c r="AI85" i="1"/>
  <c r="AU85" i="1" s="1"/>
  <c r="AU100" i="1"/>
  <c r="K100" i="1" s="1"/>
  <c r="AI134" i="1"/>
  <c r="AI117" i="1"/>
  <c r="AO117" i="1" s="1"/>
  <c r="AU117" i="1" l="1"/>
  <c r="K117" i="1" s="1"/>
  <c r="BA76" i="1"/>
  <c r="AI103" i="1"/>
  <c r="AO103" i="1" s="1"/>
  <c r="AU103" i="1" s="1"/>
  <c r="K103" i="1" s="1"/>
  <c r="AO134" i="1"/>
  <c r="AU134" i="1" l="1"/>
  <c r="K134" i="1" s="1"/>
  <c r="AI137" i="1" s="1"/>
  <c r="AO137" i="1" s="1"/>
  <c r="AU137" i="1" s="1"/>
  <c r="BY76" i="1"/>
  <c r="BG76" i="1"/>
  <c r="BA85" i="1"/>
  <c r="AI120" i="1"/>
  <c r="AO120" i="1" s="1"/>
  <c r="CE76" i="1" l="1"/>
  <c r="CK76" i="1" s="1"/>
  <c r="BY85" i="1"/>
  <c r="CK85" i="1" s="1"/>
  <c r="AU120" i="1"/>
  <c r="K120" i="1" s="1"/>
  <c r="K137" i="1"/>
</calcChain>
</file>

<file path=xl/comments1.xml><?xml version="1.0" encoding="utf-8"?>
<comments xmlns="http://schemas.openxmlformats.org/spreadsheetml/2006/main">
  <authors>
    <author>堺市</author>
  </authors>
  <commentList>
    <comment ref="BY7" authorId="0" shapeId="0">
      <text>
        <r>
          <rPr>
            <sz val="10"/>
            <color indexed="81"/>
            <rFont val="ＭＳ Ｐゴシック"/>
            <family val="3"/>
            <charset val="128"/>
          </rPr>
          <t>利用定員を超えて円滑化を実施する場合、受け入れ可能人数をご記入ください。</t>
        </r>
      </text>
    </comment>
  </commentList>
</comments>
</file>

<file path=xl/sharedStrings.xml><?xml version="1.0" encoding="utf-8"?>
<sst xmlns="http://schemas.openxmlformats.org/spreadsheetml/2006/main" count="92" uniqueCount="46">
  <si>
    <t>【保育所用】</t>
    <rPh sb="1" eb="3">
      <t>ホイク</t>
    </rPh>
    <rPh sb="3" eb="4">
      <t>ショ</t>
    </rPh>
    <rPh sb="4" eb="5">
      <t>ヨウ</t>
    </rPh>
    <phoneticPr fontId="2"/>
  </si>
  <si>
    <t>各室面積表</t>
    <rPh sb="0" eb="2">
      <t>カクシツ</t>
    </rPh>
    <rPh sb="2" eb="4">
      <t>メンセキ</t>
    </rPh>
    <rPh sb="4" eb="5">
      <t>ヒョウ</t>
    </rPh>
    <phoneticPr fontId="2"/>
  </si>
  <si>
    <t>階数</t>
    <rPh sb="0" eb="2">
      <t>カイスウ</t>
    </rPh>
    <phoneticPr fontId="2"/>
  </si>
  <si>
    <t>室　　　名</t>
    <rPh sb="0" eb="1">
      <t>シツ</t>
    </rPh>
    <rPh sb="4" eb="5">
      <t>ナ</t>
    </rPh>
    <phoneticPr fontId="2"/>
  </si>
  <si>
    <t>番号</t>
    <rPh sb="0" eb="2">
      <t>バンゴウ</t>
    </rPh>
    <phoneticPr fontId="2"/>
  </si>
  <si>
    <t>年齢</t>
    <rPh sb="0" eb="2">
      <t>ネンレイ</t>
    </rPh>
    <phoneticPr fontId="2"/>
  </si>
  <si>
    <t>面積(㎡)</t>
    <rPh sb="0" eb="2">
      <t>メンセキ</t>
    </rPh>
    <phoneticPr fontId="2"/>
  </si>
  <si>
    <t>認可</t>
    <rPh sb="0" eb="2">
      <t>ニンカ</t>
    </rPh>
    <phoneticPr fontId="2"/>
  </si>
  <si>
    <t>児童数(人)</t>
    <rPh sb="0" eb="2">
      <t>ジドウ</t>
    </rPh>
    <rPh sb="2" eb="3">
      <t>スウ</t>
    </rPh>
    <rPh sb="4" eb="5">
      <t>ニン</t>
    </rPh>
    <phoneticPr fontId="2"/>
  </si>
  <si>
    <t>1人あたり
の面積(㎡)</t>
    <rPh sb="1" eb="2">
      <t>ニン</t>
    </rPh>
    <rPh sb="7" eb="9">
      <t>メンセキ</t>
    </rPh>
    <phoneticPr fontId="2"/>
  </si>
  <si>
    <t>判定</t>
    <rPh sb="0" eb="2">
      <t>ハンテイ</t>
    </rPh>
    <phoneticPr fontId="2"/>
  </si>
  <si>
    <t>　0，1歳児・・・ほふく室　1人あたり3.3㎡
　2～5歳児・・・保育室又は遊戯室　1人あたり1.98㎡以上
　　　　　　　　屋外遊戯場　1人あたり3.3㎡以上</t>
    <rPh sb="4" eb="5">
      <t>サイ</t>
    </rPh>
    <rPh sb="5" eb="6">
      <t>ジ</t>
    </rPh>
    <rPh sb="12" eb="13">
      <t>シツ</t>
    </rPh>
    <rPh sb="15" eb="16">
      <t>ニン</t>
    </rPh>
    <rPh sb="28" eb="30">
      <t>サイジ</t>
    </rPh>
    <rPh sb="33" eb="36">
      <t>ホイクシツ</t>
    </rPh>
    <rPh sb="36" eb="37">
      <t>マタ</t>
    </rPh>
    <rPh sb="38" eb="41">
      <t>ユウギシツ</t>
    </rPh>
    <rPh sb="43" eb="44">
      <t>ニン</t>
    </rPh>
    <rPh sb="52" eb="54">
      <t>イジョウ</t>
    </rPh>
    <rPh sb="63" eb="65">
      <t>オクガイ</t>
    </rPh>
    <rPh sb="65" eb="67">
      <t>ユウギ</t>
    </rPh>
    <rPh sb="67" eb="68">
      <t>ジョウ</t>
    </rPh>
    <rPh sb="70" eb="71">
      <t>ニン</t>
    </rPh>
    <rPh sb="78" eb="80">
      <t>イジョウ</t>
    </rPh>
    <phoneticPr fontId="2"/>
  </si>
  <si>
    <t>※円滑化後の児童数を上限として入所調整をする予定です。</t>
    <rPh sb="1" eb="4">
      <t>エンカツカ</t>
    </rPh>
    <rPh sb="4" eb="5">
      <t>ゴ</t>
    </rPh>
    <rPh sb="6" eb="8">
      <t>ジドウ</t>
    </rPh>
    <rPh sb="8" eb="9">
      <t>スウ</t>
    </rPh>
    <rPh sb="10" eb="12">
      <t>ジョウゲン</t>
    </rPh>
    <rPh sb="15" eb="17">
      <t>ニュウショ</t>
    </rPh>
    <rPh sb="17" eb="19">
      <t>チョウセイ</t>
    </rPh>
    <rPh sb="22" eb="24">
      <t>ヨテイ</t>
    </rPh>
    <phoneticPr fontId="2"/>
  </si>
  <si>
    <t>keynumber</t>
    <phoneticPr fontId="2"/>
  </si>
  <si>
    <t>階</t>
    <rPh sb="0" eb="1">
      <t>カイ</t>
    </rPh>
    <phoneticPr fontId="2"/>
  </si>
  <si>
    <t>合計</t>
    <rPh sb="0" eb="2">
      <t>ゴウケイ</t>
    </rPh>
    <phoneticPr fontId="2"/>
  </si>
  <si>
    <t>屋外遊戯場</t>
  </si>
  <si>
    <t>確認</t>
    <rPh sb="0" eb="2">
      <t>カクニン</t>
    </rPh>
    <phoneticPr fontId="2"/>
  </si>
  <si>
    <t>円滑化</t>
    <rPh sb="0" eb="3">
      <t>エンカツカ</t>
    </rPh>
    <phoneticPr fontId="2"/>
  </si>
  <si>
    <t>現状人数</t>
    <rPh sb="0" eb="2">
      <t>ゲンジョウ</t>
    </rPh>
    <rPh sb="2" eb="4">
      <t>ニンズウ</t>
    </rPh>
    <phoneticPr fontId="2"/>
  </si>
  <si>
    <t>確認人数</t>
    <rPh sb="0" eb="2">
      <t>カクニン</t>
    </rPh>
    <rPh sb="2" eb="4">
      <t>ニンズウ</t>
    </rPh>
    <phoneticPr fontId="2"/>
  </si>
  <si>
    <t>円滑化人数</t>
    <rPh sb="0" eb="3">
      <t>エンカツカ</t>
    </rPh>
    <rPh sb="3" eb="5">
      <t>ニンズウ</t>
    </rPh>
    <phoneticPr fontId="2"/>
  </si>
  <si>
    <t>保育室</t>
    <rPh sb="0" eb="3">
      <t>ホイクシツ</t>
    </rPh>
    <phoneticPr fontId="2"/>
  </si>
  <si>
    <t>屋外遊戯場</t>
    <phoneticPr fontId="2"/>
  </si>
  <si>
    <t>屋外遊戯場</t>
    <phoneticPr fontId="2"/>
  </si>
  <si>
    <t>屋外受入子供数</t>
    <rPh sb="0" eb="2">
      <t>オクガイ</t>
    </rPh>
    <rPh sb="2" eb="3">
      <t>ウ</t>
    </rPh>
    <rPh sb="3" eb="4">
      <t>イ</t>
    </rPh>
    <rPh sb="4" eb="6">
      <t>コドモ</t>
    </rPh>
    <rPh sb="6" eb="7">
      <t>スウ</t>
    </rPh>
    <phoneticPr fontId="2"/>
  </si>
  <si>
    <t>2歳以上
子供数</t>
    <rPh sb="1" eb="2">
      <t>サイ</t>
    </rPh>
    <rPh sb="2" eb="4">
      <t>イジョウ</t>
    </rPh>
    <rPh sb="5" eb="7">
      <t>コドモ</t>
    </rPh>
    <rPh sb="7" eb="8">
      <t>スウ</t>
    </rPh>
    <phoneticPr fontId="2"/>
  </si>
  <si>
    <t>子供割当数</t>
    <rPh sb="0" eb="2">
      <t>コドモ</t>
    </rPh>
    <rPh sb="2" eb="4">
      <t>ワリアテ</t>
    </rPh>
    <rPh sb="4" eb="5">
      <t>スウ</t>
    </rPh>
    <phoneticPr fontId="2"/>
  </si>
  <si>
    <t>子供数
残り</t>
    <rPh sb="0" eb="2">
      <t>コドモ</t>
    </rPh>
    <rPh sb="2" eb="3">
      <t>スウ</t>
    </rPh>
    <rPh sb="4" eb="5">
      <t>ノコ</t>
    </rPh>
    <phoneticPr fontId="2"/>
  </si>
  <si>
    <t>プラス数</t>
    <rPh sb="3" eb="4">
      <t>スウ</t>
    </rPh>
    <phoneticPr fontId="2"/>
  </si>
  <si>
    <t>遊戯室</t>
  </si>
  <si>
    <t>一時預かり室</t>
  </si>
  <si>
    <t>子育て支援室</t>
  </si>
  <si>
    <t>基準割れを起こす児童数</t>
    <rPh sb="0" eb="2">
      <t>キジュン</t>
    </rPh>
    <rPh sb="2" eb="3">
      <t>ワ</t>
    </rPh>
    <rPh sb="5" eb="6">
      <t>オ</t>
    </rPh>
    <rPh sb="8" eb="10">
      <t>ジドウ</t>
    </rPh>
    <rPh sb="10" eb="11">
      <t>スウ</t>
    </rPh>
    <phoneticPr fontId="2"/>
  </si>
  <si>
    <t>屋外遊戯場</t>
    <phoneticPr fontId="2"/>
  </si>
  <si>
    <t>施設名：</t>
    <rPh sb="0" eb="2">
      <t>シセツ</t>
    </rPh>
    <rPh sb="2" eb="3">
      <t>メイ</t>
    </rPh>
    <phoneticPr fontId="2"/>
  </si>
  <si>
    <t>認可定員</t>
    <rPh sb="0" eb="2">
      <t>ニンカ</t>
    </rPh>
    <rPh sb="2" eb="4">
      <t>テイイン</t>
    </rPh>
    <phoneticPr fontId="2"/>
  </si>
  <si>
    <t>（</t>
    <phoneticPr fontId="2"/>
  </si>
  <si>
    <t>）</t>
    <phoneticPr fontId="2"/>
  </si>
  <si>
    <t>人</t>
    <rPh sb="0" eb="1">
      <t>ニン</t>
    </rPh>
    <phoneticPr fontId="2"/>
  </si>
  <si>
    <t>利用定員</t>
    <rPh sb="0" eb="2">
      <t>リヨウ</t>
    </rPh>
    <rPh sb="2" eb="4">
      <t>テイイン</t>
    </rPh>
    <phoneticPr fontId="2"/>
  </si>
  <si>
    <t>事務室</t>
    <rPh sb="0" eb="3">
      <t>ジムシツ</t>
    </rPh>
    <phoneticPr fontId="2"/>
  </si>
  <si>
    <t>医務室</t>
    <rPh sb="0" eb="3">
      <t>イムシツ</t>
    </rPh>
    <phoneticPr fontId="2"/>
  </si>
  <si>
    <t>調理室</t>
    <rPh sb="0" eb="3">
      <t>チョウリシツ</t>
    </rPh>
    <phoneticPr fontId="2"/>
  </si>
  <si>
    <t>延床面積</t>
    <rPh sb="0" eb="1">
      <t>ノ</t>
    </rPh>
    <rPh sb="1" eb="4">
      <t>ユカメンセキ</t>
    </rPh>
    <phoneticPr fontId="2"/>
  </si>
  <si>
    <t>代替地</t>
    <rPh sb="0" eb="3">
      <t>ダイタイチ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</si>
</sst>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"/>
    <numFmt numFmtId="177" formatCode="0.00_ "/>
    <numFmt numFmtId="178" formatCode="#,##0_ "/>
  </numFmts>
  <fonts count="15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5" tint="-0.249977111117893"/>
      <name val="ＭＳ ゴシック"/>
      <family val="3"/>
      <charset val="128"/>
    </font>
    <font>
      <sz val="8"/>
      <color theme="5" tint="-0.249977111117893"/>
      <name val="ＭＳ ゴシック"/>
      <family val="3"/>
      <charset val="128"/>
    </font>
    <font>
      <sz val="12"/>
      <color theme="2"/>
      <name val="ＭＳ ゴシック"/>
      <family val="3"/>
      <charset val="128"/>
    </font>
    <font>
      <sz val="10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/>
      <right style="hair">
        <color indexed="64"/>
      </right>
      <top/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hair">
        <color indexed="64"/>
      </right>
      <top/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/>
      <top style="hair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565">
    <xf numFmtId="0" fontId="0" fillId="0" borderId="0" xfId="0">
      <alignment vertical="center"/>
    </xf>
    <xf numFmtId="0" fontId="3" fillId="0" borderId="0" xfId="0" applyFont="1" applyFill="1" applyAlignment="1" applyProtection="1">
      <alignment vertical="center" shrinkToFit="1"/>
    </xf>
    <xf numFmtId="0" fontId="3" fillId="0" borderId="1" xfId="0" applyFont="1" applyFill="1" applyBorder="1" applyAlignment="1" applyProtection="1">
      <alignment vertical="center" shrinkToFit="1"/>
    </xf>
    <xf numFmtId="0" fontId="1" fillId="0" borderId="1" xfId="0" applyFont="1" applyFill="1" applyBorder="1" applyAlignment="1" applyProtection="1">
      <alignment vertical="center" shrinkToFit="1"/>
    </xf>
    <xf numFmtId="0" fontId="5" fillId="0" borderId="0" xfId="0" applyNumberFormat="1" applyFont="1" applyFill="1" applyBorder="1" applyAlignment="1" applyProtection="1">
      <alignment horizontal="center" shrinkToFit="1"/>
    </xf>
    <xf numFmtId="0" fontId="7" fillId="0" borderId="0" xfId="0" applyNumberFormat="1" applyFont="1" applyFill="1" applyBorder="1" applyAlignment="1" applyProtection="1">
      <alignment horizontal="center" shrinkToFit="1"/>
    </xf>
    <xf numFmtId="0" fontId="7" fillId="0" borderId="0" xfId="0" applyNumberFormat="1" applyFont="1" applyFill="1" applyBorder="1" applyAlignment="1" applyProtection="1">
      <alignment horizontal="left" shrinkToFit="1"/>
    </xf>
    <xf numFmtId="0" fontId="1" fillId="0" borderId="0" xfId="0" applyFont="1" applyFill="1" applyProtection="1">
      <alignment vertical="center"/>
    </xf>
    <xf numFmtId="0" fontId="1" fillId="0" borderId="0" xfId="0" applyFont="1" applyFill="1" applyBorder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 wrapText="1" shrinkToFit="1"/>
    </xf>
    <xf numFmtId="0" fontId="4" fillId="0" borderId="21" xfId="0" applyFont="1" applyFill="1" applyBorder="1" applyAlignment="1" applyProtection="1">
      <alignment horizontal="center" vertical="center" wrapText="1" shrinkToFit="1"/>
    </xf>
    <xf numFmtId="0" fontId="4" fillId="0" borderId="29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5" fillId="0" borderId="21" xfId="0" applyFont="1" applyFill="1" applyBorder="1" applyAlignment="1" applyProtection="1">
      <alignment horizontal="right" shrinkToFit="1"/>
    </xf>
    <xf numFmtId="0" fontId="5" fillId="0" borderId="0" xfId="0" applyFont="1" applyFill="1" applyBorder="1" applyAlignment="1" applyProtection="1">
      <alignment horizontal="right" shrinkToFit="1"/>
    </xf>
    <xf numFmtId="0" fontId="4" fillId="0" borderId="20" xfId="0" applyFont="1" applyFill="1" applyBorder="1" applyAlignment="1" applyProtection="1">
      <alignment vertical="center" wrapText="1" shrinkToFit="1"/>
    </xf>
    <xf numFmtId="0" fontId="4" fillId="0" borderId="21" xfId="0" applyFont="1" applyFill="1" applyBorder="1" applyAlignment="1" applyProtection="1">
      <alignment vertical="center" wrapText="1" shrinkToFit="1"/>
    </xf>
    <xf numFmtId="0" fontId="4" fillId="0" borderId="23" xfId="0" applyFont="1" applyFill="1" applyBorder="1" applyAlignment="1" applyProtection="1">
      <alignment vertical="center" wrapText="1" shrinkToFit="1"/>
    </xf>
    <xf numFmtId="0" fontId="4" fillId="0" borderId="29" xfId="0" applyFont="1" applyFill="1" applyBorder="1" applyAlignment="1" applyProtection="1">
      <alignment vertical="center" wrapText="1" shrinkToFit="1"/>
    </xf>
    <xf numFmtId="0" fontId="4" fillId="0" borderId="0" xfId="0" applyFont="1" applyFill="1" applyBorder="1" applyAlignment="1" applyProtection="1">
      <alignment vertical="center" wrapText="1" shrinkToFit="1"/>
    </xf>
    <xf numFmtId="0" fontId="4" fillId="0" borderId="31" xfId="0" applyFont="1" applyFill="1" applyBorder="1" applyAlignment="1" applyProtection="1">
      <alignment vertical="center" wrapText="1" shrinkToFit="1"/>
    </xf>
    <xf numFmtId="0" fontId="0" fillId="0" borderId="0" xfId="0" applyFont="1" applyBorder="1" applyAlignment="1" applyProtection="1">
      <alignment horizontal="center" vertical="center" shrinkToFit="1"/>
    </xf>
    <xf numFmtId="0" fontId="0" fillId="0" borderId="121" xfId="0" applyFont="1" applyBorder="1" applyAlignment="1" applyProtection="1">
      <alignment horizontal="center" vertical="center" shrinkToFit="1"/>
    </xf>
    <xf numFmtId="0" fontId="0" fillId="0" borderId="123" xfId="0" applyFont="1" applyBorder="1" applyAlignment="1" applyProtection="1">
      <alignment horizontal="center" vertical="center" shrinkToFit="1"/>
    </xf>
    <xf numFmtId="0" fontId="0" fillId="0" borderId="63" xfId="0" applyFont="1" applyBorder="1" applyAlignment="1" applyProtection="1">
      <alignment horizontal="center" vertical="center" shrinkToFit="1"/>
    </xf>
    <xf numFmtId="0" fontId="4" fillId="0" borderId="63" xfId="0" applyFont="1" applyFill="1" applyBorder="1" applyAlignment="1" applyProtection="1">
      <alignment horizontal="center" vertical="center" wrapText="1" shrinkToFit="1"/>
    </xf>
    <xf numFmtId="0" fontId="4" fillId="0" borderId="12" xfId="0" applyFont="1" applyFill="1" applyBorder="1" applyAlignment="1" applyProtection="1">
      <alignment horizontal="center" vertical="center" wrapText="1" shrinkToFit="1"/>
    </xf>
    <xf numFmtId="0" fontId="4" fillId="0" borderId="125" xfId="0" applyFont="1" applyFill="1" applyBorder="1" applyAlignment="1" applyProtection="1">
      <alignment vertical="center" wrapText="1" shrinkToFit="1"/>
    </xf>
    <xf numFmtId="0" fontId="4" fillId="0" borderId="33" xfId="0" applyFont="1" applyFill="1" applyBorder="1" applyAlignment="1" applyProtection="1">
      <alignment vertical="center" wrapText="1" shrinkToFit="1"/>
    </xf>
    <xf numFmtId="0" fontId="4" fillId="0" borderId="44" xfId="0" applyFont="1" applyFill="1" applyBorder="1" applyAlignment="1" applyProtection="1">
      <alignment vertical="center" wrapText="1" shrinkToFit="1"/>
    </xf>
    <xf numFmtId="0" fontId="5" fillId="0" borderId="33" xfId="0" applyFont="1" applyFill="1" applyBorder="1" applyAlignment="1" applyProtection="1">
      <alignment horizontal="right" shrinkToFit="1"/>
    </xf>
    <xf numFmtId="0" fontId="4" fillId="0" borderId="112" xfId="0" applyFont="1" applyFill="1" applyBorder="1" applyAlignment="1" applyProtection="1">
      <alignment vertical="center" wrapText="1" shrinkToFit="1"/>
    </xf>
    <xf numFmtId="0" fontId="4" fillId="0" borderId="53" xfId="0" applyFont="1" applyFill="1" applyBorder="1" applyAlignment="1" applyProtection="1">
      <alignment vertical="center" wrapText="1" shrinkToFit="1"/>
    </xf>
    <xf numFmtId="0" fontId="4" fillId="0" borderId="38" xfId="0" applyFont="1" applyFill="1" applyBorder="1" applyAlignment="1" applyProtection="1">
      <alignment vertical="center" wrapText="1" shrinkToFit="1"/>
    </xf>
    <xf numFmtId="0" fontId="0" fillId="0" borderId="29" xfId="0" applyFill="1" applyBorder="1" applyAlignment="1" applyProtection="1">
      <alignment horizontal="center" vertical="center" wrapText="1" shrinkToFit="1"/>
    </xf>
    <xf numFmtId="0" fontId="0" fillId="0" borderId="0" xfId="0" applyFill="1" applyBorder="1" applyAlignment="1" applyProtection="1">
      <alignment horizontal="center" vertical="center" wrapText="1" shrinkToFit="1"/>
    </xf>
    <xf numFmtId="0" fontId="0" fillId="0" borderId="31" xfId="0" applyFill="1" applyBorder="1" applyAlignment="1" applyProtection="1">
      <alignment horizontal="center" vertical="center" wrapText="1" shrinkToFit="1"/>
    </xf>
    <xf numFmtId="0" fontId="0" fillId="0" borderId="92" xfId="0" applyFill="1" applyBorder="1" applyAlignment="1" applyProtection="1">
      <alignment horizontal="center" vertical="center" wrapText="1" shrinkToFit="1"/>
    </xf>
    <xf numFmtId="0" fontId="0" fillId="0" borderId="1" xfId="0" applyFill="1" applyBorder="1" applyAlignment="1" applyProtection="1">
      <alignment horizontal="center" vertical="center" wrapText="1" shrinkToFit="1"/>
    </xf>
    <xf numFmtId="0" fontId="0" fillId="0" borderId="89" xfId="0" applyFill="1" applyBorder="1" applyAlignment="1" applyProtection="1">
      <alignment horizontal="center" vertical="center" wrapText="1" shrinkToFit="1"/>
    </xf>
    <xf numFmtId="178" fontId="5" fillId="0" borderId="30" xfId="0" applyNumberFormat="1" applyFont="1" applyFill="1" applyBorder="1" applyAlignment="1" applyProtection="1">
      <alignment horizontal="right" shrinkToFit="1"/>
    </xf>
    <xf numFmtId="178" fontId="5" fillId="0" borderId="0" xfId="0" applyNumberFormat="1" applyFont="1" applyFill="1" applyBorder="1" applyAlignment="1" applyProtection="1">
      <alignment horizontal="right" shrinkToFit="1"/>
    </xf>
    <xf numFmtId="178" fontId="5" fillId="0" borderId="31" xfId="0" applyNumberFormat="1" applyFont="1" applyFill="1" applyBorder="1" applyAlignment="1" applyProtection="1">
      <alignment horizontal="right" shrinkToFit="1"/>
    </xf>
    <xf numFmtId="178" fontId="5" fillId="0" borderId="90" xfId="0" applyNumberFormat="1" applyFont="1" applyFill="1" applyBorder="1" applyAlignment="1" applyProtection="1">
      <alignment horizontal="right" shrinkToFit="1"/>
    </xf>
    <xf numFmtId="178" fontId="5" fillId="0" borderId="1" xfId="0" applyNumberFormat="1" applyFont="1" applyFill="1" applyBorder="1" applyAlignment="1" applyProtection="1">
      <alignment horizontal="right" shrinkToFit="1"/>
    </xf>
    <xf numFmtId="178" fontId="5" fillId="0" borderId="89" xfId="0" applyNumberFormat="1" applyFont="1" applyFill="1" applyBorder="1" applyAlignment="1" applyProtection="1">
      <alignment horizontal="right" shrinkToFit="1"/>
    </xf>
    <xf numFmtId="177" fontId="5" fillId="0" borderId="79" xfId="0" applyNumberFormat="1" applyFont="1" applyFill="1" applyBorder="1" applyAlignment="1" applyProtection="1">
      <alignment horizontal="right" shrinkToFit="1"/>
    </xf>
    <xf numFmtId="177" fontId="5" fillId="0" borderId="87" xfId="0" applyNumberFormat="1" applyFont="1" applyFill="1" applyBorder="1" applyAlignment="1" applyProtection="1">
      <alignment horizontal="right" shrinkToFit="1"/>
    </xf>
    <xf numFmtId="176" fontId="5" fillId="0" borderId="54" xfId="0" applyNumberFormat="1" applyFont="1" applyFill="1" applyBorder="1" applyAlignment="1" applyProtection="1">
      <alignment horizontal="right" shrinkToFit="1"/>
    </xf>
    <xf numFmtId="0" fontId="5" fillId="0" borderId="54" xfId="0" applyNumberFormat="1" applyFont="1" applyFill="1" applyBorder="1" applyAlignment="1" applyProtection="1">
      <alignment horizontal="right" shrinkToFit="1"/>
    </xf>
    <xf numFmtId="0" fontId="5" fillId="0" borderId="55" xfId="0" applyNumberFormat="1" applyFont="1" applyFill="1" applyBorder="1" applyAlignment="1" applyProtection="1">
      <alignment horizontal="right" shrinkToFit="1"/>
    </xf>
    <xf numFmtId="0" fontId="5" fillId="0" borderId="86" xfId="0" applyNumberFormat="1" applyFont="1" applyFill="1" applyBorder="1" applyAlignment="1" applyProtection="1">
      <alignment horizontal="right" shrinkToFit="1"/>
    </xf>
    <xf numFmtId="0" fontId="5" fillId="0" borderId="88" xfId="0" applyNumberFormat="1" applyFont="1" applyFill="1" applyBorder="1" applyAlignment="1" applyProtection="1">
      <alignment horizontal="right" shrinkToFit="1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8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84" xfId="0" applyFont="1" applyFill="1" applyBorder="1" applyAlignment="1" applyProtection="1">
      <alignment horizontal="center" vertical="center"/>
    </xf>
    <xf numFmtId="0" fontId="4" fillId="0" borderId="78" xfId="0" applyFont="1" applyFill="1" applyBorder="1" applyAlignment="1" applyProtection="1">
      <alignment horizontal="center" vertical="center" shrinkToFit="1"/>
    </xf>
    <xf numFmtId="0" fontId="4" fillId="0" borderId="54" xfId="0" applyFont="1" applyFill="1" applyBorder="1" applyAlignment="1" applyProtection="1">
      <alignment horizontal="center" vertical="center" shrinkToFit="1"/>
    </xf>
    <xf numFmtId="0" fontId="4" fillId="0" borderId="85" xfId="0" applyFont="1" applyFill="1" applyBorder="1" applyAlignment="1" applyProtection="1">
      <alignment horizontal="center" vertical="center" shrinkToFit="1"/>
    </xf>
    <xf numFmtId="0" fontId="4" fillId="0" borderId="86" xfId="0" applyFont="1" applyFill="1" applyBorder="1" applyAlignment="1" applyProtection="1">
      <alignment horizontal="center" vertical="center" shrinkToFit="1"/>
    </xf>
    <xf numFmtId="0" fontId="4" fillId="0" borderId="30" xfId="0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vertical="center" shrinkToFit="1"/>
    </xf>
    <xf numFmtId="0" fontId="0" fillId="0" borderId="64" xfId="0" applyFont="1" applyFill="1" applyBorder="1" applyAlignment="1" applyProtection="1">
      <alignment vertical="center" shrinkToFit="1"/>
    </xf>
    <xf numFmtId="0" fontId="4" fillId="0" borderId="90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vertical="center" shrinkToFit="1"/>
    </xf>
    <xf numFmtId="0" fontId="0" fillId="0" borderId="91" xfId="0" applyFont="1" applyFill="1" applyBorder="1" applyAlignment="1" applyProtection="1">
      <alignment vertical="center" shrinkToFit="1"/>
    </xf>
    <xf numFmtId="177" fontId="5" fillId="0" borderId="71" xfId="0" applyNumberFormat="1" applyFont="1" applyFill="1" applyBorder="1" applyAlignment="1" applyProtection="1">
      <alignment shrinkToFit="1"/>
    </xf>
    <xf numFmtId="0" fontId="0" fillId="0" borderId="72" xfId="0" applyFill="1" applyBorder="1" applyAlignment="1" applyProtection="1">
      <alignment shrinkToFit="1"/>
    </xf>
    <xf numFmtId="0" fontId="0" fillId="0" borderId="74" xfId="0" applyFill="1" applyBorder="1" applyAlignment="1" applyProtection="1">
      <alignment shrinkToFit="1"/>
    </xf>
    <xf numFmtId="0" fontId="0" fillId="0" borderId="106" xfId="0" applyFill="1" applyBorder="1" applyAlignment="1" applyProtection="1">
      <alignment shrinkToFit="1"/>
    </xf>
    <xf numFmtId="0" fontId="0" fillId="0" borderId="107" xfId="0" applyFill="1" applyBorder="1" applyAlignment="1" applyProtection="1">
      <alignment shrinkToFit="1"/>
    </xf>
    <xf numFmtId="0" fontId="0" fillId="0" borderId="115" xfId="0" applyFill="1" applyBorder="1" applyAlignment="1" applyProtection="1">
      <alignment shrinkToFit="1"/>
    </xf>
    <xf numFmtId="177" fontId="5" fillId="0" borderId="30" xfId="0" applyNumberFormat="1" applyFont="1" applyFill="1" applyBorder="1" applyAlignment="1" applyProtection="1">
      <alignment horizontal="right" shrinkToFit="1"/>
    </xf>
    <xf numFmtId="177" fontId="5" fillId="0" borderId="0" xfId="0" applyNumberFormat="1" applyFont="1" applyFill="1" applyBorder="1" applyAlignment="1" applyProtection="1">
      <alignment horizontal="right" shrinkToFit="1"/>
    </xf>
    <xf numFmtId="177" fontId="5" fillId="0" borderId="64" xfId="0" applyNumberFormat="1" applyFont="1" applyFill="1" applyBorder="1" applyAlignment="1" applyProtection="1">
      <alignment horizontal="right" shrinkToFit="1"/>
    </xf>
    <xf numFmtId="177" fontId="5" fillId="0" borderId="90" xfId="0" applyNumberFormat="1" applyFont="1" applyFill="1" applyBorder="1" applyAlignment="1" applyProtection="1">
      <alignment horizontal="right" shrinkToFit="1"/>
    </xf>
    <xf numFmtId="177" fontId="5" fillId="0" borderId="1" xfId="0" applyNumberFormat="1" applyFont="1" applyFill="1" applyBorder="1" applyAlignment="1" applyProtection="1">
      <alignment horizontal="right" shrinkToFit="1"/>
    </xf>
    <xf numFmtId="177" fontId="5" fillId="0" borderId="91" xfId="0" applyNumberFormat="1" applyFont="1" applyFill="1" applyBorder="1" applyAlignment="1" applyProtection="1">
      <alignment horizontal="right" shrinkToFit="1"/>
    </xf>
    <xf numFmtId="178" fontId="5" fillId="0" borderId="11" xfId="0" applyNumberFormat="1" applyFont="1" applyFill="1" applyBorder="1" applyAlignment="1" applyProtection="1">
      <alignment horizontal="right" shrinkToFit="1"/>
    </xf>
    <xf numFmtId="178" fontId="5" fillId="0" borderId="83" xfId="0" applyNumberFormat="1" applyFont="1" applyFill="1" applyBorder="1" applyAlignment="1" applyProtection="1">
      <alignment horizontal="right" shrinkToFit="1"/>
    </xf>
    <xf numFmtId="177" fontId="5" fillId="0" borderId="71" xfId="0" applyNumberFormat="1" applyFont="1" applyFill="1" applyBorder="1" applyAlignment="1" applyProtection="1">
      <alignment horizontal="right" shrinkToFit="1"/>
    </xf>
    <xf numFmtId="177" fontId="5" fillId="0" borderId="72" xfId="0" applyNumberFormat="1" applyFont="1" applyFill="1" applyBorder="1" applyAlignment="1" applyProtection="1">
      <alignment horizontal="right" shrinkToFit="1"/>
    </xf>
    <xf numFmtId="177" fontId="5" fillId="0" borderId="73" xfId="0" applyNumberFormat="1" applyFont="1" applyFill="1" applyBorder="1" applyAlignment="1" applyProtection="1">
      <alignment horizontal="right" shrinkToFit="1"/>
    </xf>
    <xf numFmtId="177" fontId="5" fillId="0" borderId="106" xfId="0" applyNumberFormat="1" applyFont="1" applyFill="1" applyBorder="1" applyAlignment="1" applyProtection="1">
      <alignment horizontal="right" shrinkToFit="1"/>
    </xf>
    <xf numFmtId="177" fontId="5" fillId="0" borderId="107" xfId="0" applyNumberFormat="1" applyFont="1" applyFill="1" applyBorder="1" applyAlignment="1" applyProtection="1">
      <alignment horizontal="right" shrinkToFit="1"/>
    </xf>
    <xf numFmtId="177" fontId="5" fillId="0" borderId="108" xfId="0" applyNumberFormat="1" applyFont="1" applyFill="1" applyBorder="1" applyAlignment="1" applyProtection="1">
      <alignment horizontal="right" shrinkToFit="1"/>
    </xf>
    <xf numFmtId="0" fontId="5" fillId="0" borderId="109" xfId="0" applyFont="1" applyFill="1" applyBorder="1" applyAlignment="1" applyProtection="1">
      <alignment horizontal="right" shrinkToFit="1"/>
    </xf>
    <xf numFmtId="0" fontId="5" fillId="0" borderId="110" xfId="0" applyFont="1" applyFill="1" applyBorder="1" applyAlignment="1" applyProtection="1">
      <alignment horizontal="right" shrinkToFit="1"/>
    </xf>
    <xf numFmtId="0" fontId="5" fillId="0" borderId="111" xfId="0" applyFont="1" applyFill="1" applyBorder="1" applyAlignment="1" applyProtection="1">
      <alignment horizontal="right" shrinkToFit="1"/>
    </xf>
    <xf numFmtId="178" fontId="1" fillId="0" borderId="93" xfId="0" applyNumberFormat="1" applyFont="1" applyFill="1" applyBorder="1" applyAlignment="1" applyProtection="1">
      <alignment horizontal="center" vertical="center" shrinkToFit="1"/>
    </xf>
    <xf numFmtId="178" fontId="1" fillId="0" borderId="94" xfId="0" applyNumberFormat="1" applyFont="1" applyFill="1" applyBorder="1" applyAlignment="1" applyProtection="1">
      <alignment horizontal="center" vertical="center" shrinkToFit="1"/>
    </xf>
    <xf numFmtId="178" fontId="1" fillId="0" borderId="95" xfId="0" applyNumberFormat="1" applyFont="1" applyFill="1" applyBorder="1" applyAlignment="1" applyProtection="1">
      <alignment horizontal="center" vertical="center" shrinkToFi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99" xfId="0" applyFont="1" applyFill="1" applyBorder="1" applyAlignment="1" applyProtection="1">
      <alignment horizontal="center" vertical="center"/>
    </xf>
    <xf numFmtId="0" fontId="1" fillId="0" borderId="83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91" xfId="0" applyFont="1" applyFill="1" applyBorder="1" applyAlignment="1" applyProtection="1">
      <alignment horizontal="center" vertical="center"/>
    </xf>
    <xf numFmtId="0" fontId="4" fillId="0" borderId="109" xfId="0" applyFont="1" applyFill="1" applyBorder="1" applyAlignment="1" applyProtection="1">
      <alignment horizontal="center" vertical="center" shrinkToFit="1"/>
    </xf>
    <xf numFmtId="0" fontId="4" fillId="0" borderId="110" xfId="0" applyFont="1" applyFill="1" applyBorder="1" applyAlignment="1" applyProtection="1">
      <alignment horizontal="center" vertical="center" shrinkToFit="1"/>
    </xf>
    <xf numFmtId="0" fontId="4" fillId="0" borderId="111" xfId="0" applyFont="1" applyFill="1" applyBorder="1" applyAlignment="1" applyProtection="1">
      <alignment horizontal="center" vertical="center" shrinkToFit="1"/>
    </xf>
    <xf numFmtId="176" fontId="1" fillId="0" borderId="93" xfId="0" applyNumberFormat="1" applyFont="1" applyFill="1" applyBorder="1" applyAlignment="1" applyProtection="1">
      <alignment horizontal="center" vertical="center" shrinkToFit="1"/>
    </xf>
    <xf numFmtId="0" fontId="1" fillId="0" borderId="94" xfId="0" applyFont="1" applyFill="1" applyBorder="1" applyAlignment="1" applyProtection="1">
      <alignment horizontal="center" vertical="center" shrinkToFit="1"/>
    </xf>
    <xf numFmtId="0" fontId="1" fillId="0" borderId="95" xfId="0" applyFont="1" applyFill="1" applyBorder="1" applyAlignment="1" applyProtection="1">
      <alignment horizontal="center" vertical="center" shrinkToFit="1"/>
    </xf>
    <xf numFmtId="0" fontId="1" fillId="0" borderId="93" xfId="0" applyFont="1" applyFill="1" applyBorder="1" applyAlignment="1" applyProtection="1">
      <alignment horizontal="center" vertical="center" shrinkToFit="1"/>
    </xf>
    <xf numFmtId="178" fontId="11" fillId="0" borderId="2" xfId="0" applyNumberFormat="1" applyFont="1" applyFill="1" applyBorder="1" applyAlignment="1" applyProtection="1">
      <alignment horizontal="center" vertical="center" shrinkToFit="1"/>
    </xf>
    <xf numFmtId="178" fontId="11" fillId="0" borderId="3" xfId="0" applyNumberFormat="1" applyFont="1" applyFill="1" applyBorder="1" applyAlignment="1" applyProtection="1">
      <alignment horizontal="center" vertical="center" shrinkToFit="1"/>
    </xf>
    <xf numFmtId="178" fontId="11" fillId="0" borderId="99" xfId="0" applyNumberFormat="1" applyFont="1" applyFill="1" applyBorder="1" applyAlignment="1" applyProtection="1">
      <alignment horizontal="center" vertical="center" shrinkToFit="1"/>
    </xf>
    <xf numFmtId="178" fontId="11" fillId="0" borderId="11" xfId="0" applyNumberFormat="1" applyFont="1" applyFill="1" applyBorder="1" applyAlignment="1" applyProtection="1">
      <alignment horizontal="center" vertical="center" shrinkToFit="1"/>
    </xf>
    <xf numFmtId="178" fontId="11" fillId="0" borderId="0" xfId="0" applyNumberFormat="1" applyFont="1" applyFill="1" applyBorder="1" applyAlignment="1" applyProtection="1">
      <alignment horizontal="center" vertical="center" shrinkToFit="1"/>
    </xf>
    <xf numFmtId="178" fontId="11" fillId="0" borderId="64" xfId="0" applyNumberFormat="1" applyFont="1" applyFill="1" applyBorder="1" applyAlignment="1" applyProtection="1">
      <alignment horizontal="center" vertical="center" shrinkToFit="1"/>
    </xf>
    <xf numFmtId="178" fontId="11" fillId="0" borderId="83" xfId="0" applyNumberFormat="1" applyFont="1" applyFill="1" applyBorder="1" applyAlignment="1" applyProtection="1">
      <alignment horizontal="center" vertical="center" shrinkToFit="1"/>
    </xf>
    <xf numFmtId="178" fontId="11" fillId="0" borderId="1" xfId="0" applyNumberFormat="1" applyFont="1" applyFill="1" applyBorder="1" applyAlignment="1" applyProtection="1">
      <alignment horizontal="center" vertical="center" shrinkToFit="1"/>
    </xf>
    <xf numFmtId="178" fontId="11" fillId="0" borderId="91" xfId="0" applyNumberFormat="1" applyFont="1" applyFill="1" applyBorder="1" applyAlignment="1" applyProtection="1">
      <alignment horizontal="center" vertical="center" shrinkToFit="1"/>
    </xf>
    <xf numFmtId="178" fontId="1" fillId="0" borderId="2" xfId="0" applyNumberFormat="1" applyFont="1" applyFill="1" applyBorder="1" applyAlignment="1" applyProtection="1">
      <alignment horizontal="center" vertical="center" shrinkToFit="1"/>
    </xf>
    <xf numFmtId="178" fontId="1" fillId="0" borderId="3" xfId="0" applyNumberFormat="1" applyFont="1" applyFill="1" applyBorder="1" applyAlignment="1" applyProtection="1">
      <alignment horizontal="center" vertical="center" shrinkToFit="1"/>
    </xf>
    <xf numFmtId="178" fontId="1" fillId="0" borderId="99" xfId="0" applyNumberFormat="1" applyFont="1" applyFill="1" applyBorder="1" applyAlignment="1" applyProtection="1">
      <alignment horizontal="center" vertical="center" shrinkToFit="1"/>
    </xf>
    <xf numFmtId="178" fontId="1" fillId="0" borderId="11" xfId="0" applyNumberFormat="1" applyFont="1" applyFill="1" applyBorder="1" applyAlignment="1" applyProtection="1">
      <alignment horizontal="center" vertical="center" shrinkToFit="1"/>
    </xf>
    <xf numFmtId="178" fontId="1" fillId="0" borderId="0" xfId="0" applyNumberFormat="1" applyFont="1" applyFill="1" applyBorder="1" applyAlignment="1" applyProtection="1">
      <alignment horizontal="center" vertical="center" shrinkToFit="1"/>
    </xf>
    <xf numFmtId="178" fontId="1" fillId="0" borderId="64" xfId="0" applyNumberFormat="1" applyFont="1" applyFill="1" applyBorder="1" applyAlignment="1" applyProtection="1">
      <alignment horizontal="center" vertical="center" shrinkToFit="1"/>
    </xf>
    <xf numFmtId="178" fontId="1" fillId="0" borderId="83" xfId="0" applyNumberFormat="1" applyFont="1" applyFill="1" applyBorder="1" applyAlignment="1" applyProtection="1">
      <alignment horizontal="center" vertical="center" shrinkToFit="1"/>
    </xf>
    <xf numFmtId="178" fontId="1" fillId="0" borderId="1" xfId="0" applyNumberFormat="1" applyFont="1" applyFill="1" applyBorder="1" applyAlignment="1" applyProtection="1">
      <alignment horizontal="center" vertical="center" shrinkToFit="1"/>
    </xf>
    <xf numFmtId="178" fontId="1" fillId="0" borderId="91" xfId="0" applyNumberFormat="1" applyFont="1" applyFill="1" applyBorder="1" applyAlignment="1" applyProtection="1">
      <alignment horizontal="center" vertical="center" shrinkToFit="1"/>
    </xf>
    <xf numFmtId="0" fontId="1" fillId="0" borderId="93" xfId="0" applyFont="1" applyFill="1" applyBorder="1" applyAlignment="1" applyProtection="1">
      <alignment horizontal="center" vertical="center"/>
    </xf>
    <xf numFmtId="0" fontId="1" fillId="0" borderId="94" xfId="0" applyFont="1" applyFill="1" applyBorder="1" applyAlignment="1" applyProtection="1">
      <alignment horizontal="center" vertical="center"/>
    </xf>
    <xf numFmtId="0" fontId="1" fillId="0" borderId="95" xfId="0" applyFont="1" applyFill="1" applyBorder="1" applyAlignment="1" applyProtection="1">
      <alignment horizontal="center" vertical="center"/>
    </xf>
    <xf numFmtId="176" fontId="11" fillId="0" borderId="2" xfId="0" applyNumberFormat="1" applyFont="1" applyFill="1" applyBorder="1" applyAlignment="1" applyProtection="1">
      <alignment horizontal="center" vertical="center" shrinkToFit="1"/>
    </xf>
    <xf numFmtId="176" fontId="11" fillId="0" borderId="3" xfId="0" applyNumberFormat="1" applyFont="1" applyFill="1" applyBorder="1" applyAlignment="1" applyProtection="1">
      <alignment horizontal="center" vertical="center" shrinkToFit="1"/>
    </xf>
    <xf numFmtId="176" fontId="11" fillId="0" borderId="99" xfId="0" applyNumberFormat="1" applyFont="1" applyFill="1" applyBorder="1" applyAlignment="1" applyProtection="1">
      <alignment horizontal="center" vertical="center" shrinkToFit="1"/>
    </xf>
    <xf numFmtId="176" fontId="11" fillId="0" borderId="11" xfId="0" applyNumberFormat="1" applyFont="1" applyFill="1" applyBorder="1" applyAlignment="1" applyProtection="1">
      <alignment horizontal="center" vertical="center" shrinkToFit="1"/>
    </xf>
    <xf numFmtId="176" fontId="11" fillId="0" borderId="0" xfId="0" applyNumberFormat="1" applyFont="1" applyFill="1" applyBorder="1" applyAlignment="1" applyProtection="1">
      <alignment horizontal="center" vertical="center" shrinkToFit="1"/>
    </xf>
    <xf numFmtId="176" fontId="11" fillId="0" borderId="64" xfId="0" applyNumberFormat="1" applyFont="1" applyFill="1" applyBorder="1" applyAlignment="1" applyProtection="1">
      <alignment horizontal="center" vertical="center" shrinkToFit="1"/>
    </xf>
    <xf numFmtId="176" fontId="11" fillId="0" borderId="83" xfId="0" applyNumberFormat="1" applyFont="1" applyFill="1" applyBorder="1" applyAlignment="1" applyProtection="1">
      <alignment horizontal="center" vertical="center" shrinkToFit="1"/>
    </xf>
    <xf numFmtId="176" fontId="11" fillId="0" borderId="1" xfId="0" applyNumberFormat="1" applyFont="1" applyFill="1" applyBorder="1" applyAlignment="1" applyProtection="1">
      <alignment horizontal="center" vertical="center" shrinkToFit="1"/>
    </xf>
    <xf numFmtId="176" fontId="11" fillId="0" borderId="91" xfId="0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12" fillId="0" borderId="99" xfId="0" applyFont="1" applyFill="1" applyBorder="1" applyAlignment="1" applyProtection="1">
      <alignment horizontal="center" vertical="center" shrinkToFit="1"/>
    </xf>
    <xf numFmtId="0" fontId="12" fillId="0" borderId="83" xfId="0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 applyProtection="1">
      <alignment horizontal="center" vertical="center" shrinkToFit="1"/>
    </xf>
    <xf numFmtId="0" fontId="12" fillId="0" borderId="91" xfId="0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 wrapText="1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0" fontId="6" fillId="0" borderId="99" xfId="0" applyFont="1" applyFill="1" applyBorder="1" applyAlignment="1" applyProtection="1">
      <alignment horizontal="center" vertical="center" shrinkToFit="1"/>
    </xf>
    <xf numFmtId="0" fontId="6" fillId="0" borderId="83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91" xfId="0" applyFont="1" applyFill="1" applyBorder="1" applyAlignment="1" applyProtection="1">
      <alignment horizontal="center" vertical="center" shrinkToFit="1"/>
    </xf>
    <xf numFmtId="0" fontId="1" fillId="0" borderId="2" xfId="0" applyFont="1" applyFill="1" applyBorder="1" applyAlignment="1" applyProtection="1">
      <alignment horizontal="center" vertical="center" textRotation="255"/>
    </xf>
    <xf numFmtId="0" fontId="1" fillId="0" borderId="3" xfId="0" applyFont="1" applyFill="1" applyBorder="1" applyAlignment="1" applyProtection="1">
      <alignment horizontal="center" vertical="center" textRotation="255"/>
    </xf>
    <xf numFmtId="0" fontId="1" fillId="0" borderId="99" xfId="0" applyFont="1" applyFill="1" applyBorder="1" applyAlignment="1" applyProtection="1">
      <alignment horizontal="center" vertical="center" textRotation="255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0" xfId="0" applyFont="1" applyFill="1" applyBorder="1" applyAlignment="1" applyProtection="1">
      <alignment horizontal="center" vertical="center" textRotation="255"/>
    </xf>
    <xf numFmtId="0" fontId="1" fillId="0" borderId="64" xfId="0" applyFont="1" applyFill="1" applyBorder="1" applyAlignment="1" applyProtection="1">
      <alignment horizontal="center" vertical="center" textRotation="255"/>
    </xf>
    <xf numFmtId="0" fontId="1" fillId="0" borderId="83" xfId="0" applyFont="1" applyFill="1" applyBorder="1" applyAlignment="1" applyProtection="1">
      <alignment horizontal="center" vertical="center" textRotation="255"/>
    </xf>
    <xf numFmtId="0" fontId="1" fillId="0" borderId="1" xfId="0" applyFont="1" applyFill="1" applyBorder="1" applyAlignment="1" applyProtection="1">
      <alignment horizontal="center" vertical="center" textRotation="255"/>
    </xf>
    <xf numFmtId="0" fontId="1" fillId="0" borderId="91" xfId="0" applyFont="1" applyFill="1" applyBorder="1" applyAlignment="1" applyProtection="1">
      <alignment horizontal="center" vertical="center" textRotation="255"/>
    </xf>
    <xf numFmtId="0" fontId="1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99" xfId="0" applyFont="1" applyFill="1" applyBorder="1" applyAlignment="1" applyProtection="1">
      <alignment horizontal="center" vertical="center" shrinkToFit="1"/>
    </xf>
    <xf numFmtId="0" fontId="11" fillId="0" borderId="83" xfId="0" applyFont="1" applyFill="1" applyBorder="1" applyAlignment="1" applyProtection="1">
      <alignment horizontal="center" vertical="center" shrinkToFit="1"/>
    </xf>
    <xf numFmtId="0" fontId="11" fillId="0" borderId="1" xfId="0" applyFont="1" applyFill="1" applyBorder="1" applyAlignment="1" applyProtection="1">
      <alignment horizontal="center" vertical="center" shrinkToFit="1"/>
    </xf>
    <xf numFmtId="0" fontId="11" fillId="0" borderId="91" xfId="0" applyFont="1" applyFill="1" applyBorder="1" applyAlignment="1" applyProtection="1">
      <alignment horizontal="center" vertical="center" shrinkToFit="1"/>
    </xf>
    <xf numFmtId="0" fontId="1" fillId="0" borderId="2" xfId="0" applyFont="1" applyFill="1" applyBorder="1" applyAlignment="1" applyProtection="1">
      <alignment horizontal="center" vertical="center" wrapText="1" shrinkToFit="1"/>
    </xf>
    <xf numFmtId="0" fontId="1" fillId="0" borderId="3" xfId="0" applyFont="1" applyFill="1" applyBorder="1" applyAlignment="1" applyProtection="1">
      <alignment horizontal="center" vertical="center" shrinkToFit="1"/>
    </xf>
    <xf numFmtId="0" fontId="1" fillId="0" borderId="99" xfId="0" applyFont="1" applyFill="1" applyBorder="1" applyAlignment="1" applyProtection="1">
      <alignment horizontal="center" vertical="center" shrinkToFit="1"/>
    </xf>
    <xf numFmtId="0" fontId="1" fillId="0" borderId="83" xfId="0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 shrinkToFit="1"/>
    </xf>
    <xf numFmtId="0" fontId="1" fillId="0" borderId="91" xfId="0" applyFont="1" applyFill="1" applyBorder="1" applyAlignment="1" applyProtection="1">
      <alignment horizontal="center" vertical="center" shrinkToFit="1"/>
    </xf>
    <xf numFmtId="177" fontId="5" fillId="0" borderId="75" xfId="0" applyNumberFormat="1" applyFont="1" applyFill="1" applyBorder="1" applyAlignment="1" applyProtection="1">
      <alignment horizontal="right" shrinkToFit="1"/>
    </xf>
    <xf numFmtId="177" fontId="5" fillId="0" borderId="76" xfId="0" applyNumberFormat="1" applyFont="1" applyFill="1" applyBorder="1" applyAlignment="1" applyProtection="1">
      <alignment horizontal="right" shrinkToFit="1"/>
    </xf>
    <xf numFmtId="177" fontId="5" fillId="0" borderId="77" xfId="0" applyNumberFormat="1" applyFont="1" applyFill="1" applyBorder="1" applyAlignment="1" applyProtection="1">
      <alignment horizontal="right" shrinkToFit="1"/>
    </xf>
    <xf numFmtId="177" fontId="5" fillId="0" borderId="25" xfId="0" applyNumberFormat="1" applyFont="1" applyFill="1" applyBorder="1" applyAlignment="1" applyProtection="1">
      <alignment horizontal="right" shrinkToFit="1"/>
    </xf>
    <xf numFmtId="177" fontId="5" fillId="0" borderId="26" xfId="0" applyNumberFormat="1" applyFont="1" applyFill="1" applyBorder="1" applyAlignment="1" applyProtection="1">
      <alignment horizontal="right" shrinkToFit="1"/>
    </xf>
    <xf numFmtId="177" fontId="5" fillId="0" borderId="39" xfId="0" applyNumberFormat="1" applyFont="1" applyFill="1" applyBorder="1" applyAlignment="1" applyProtection="1">
      <alignment horizontal="right" shrinkToFit="1"/>
    </xf>
    <xf numFmtId="177" fontId="5" fillId="0" borderId="40" xfId="0" applyNumberFormat="1" applyFont="1" applyFill="1" applyBorder="1" applyAlignment="1" applyProtection="1">
      <alignment horizontal="right" shrinkToFit="1"/>
    </xf>
    <xf numFmtId="0" fontId="5" fillId="0" borderId="25" xfId="0" applyNumberFormat="1" applyFont="1" applyFill="1" applyBorder="1" applyAlignment="1" applyProtection="1">
      <alignment horizontal="right" shrinkToFit="1"/>
    </xf>
    <xf numFmtId="0" fontId="5" fillId="0" borderId="27" xfId="0" applyNumberFormat="1" applyFont="1" applyFill="1" applyBorder="1" applyAlignment="1" applyProtection="1">
      <alignment horizontal="right" shrinkToFit="1"/>
    </xf>
    <xf numFmtId="0" fontId="5" fillId="0" borderId="39" xfId="0" applyNumberFormat="1" applyFont="1" applyFill="1" applyBorder="1" applyAlignment="1" applyProtection="1">
      <alignment horizontal="right" shrinkToFit="1"/>
    </xf>
    <xf numFmtId="0" fontId="5" fillId="0" borderId="41" xfId="0" applyNumberFormat="1" applyFont="1" applyFill="1" applyBorder="1" applyAlignment="1" applyProtection="1">
      <alignment horizontal="right" shrinkToFit="1"/>
    </xf>
    <xf numFmtId="0" fontId="8" fillId="0" borderId="93" xfId="0" applyFont="1" applyFill="1" applyBorder="1" applyAlignment="1" applyProtection="1">
      <alignment horizontal="left" vertical="center" wrapText="1"/>
    </xf>
    <xf numFmtId="0" fontId="0" fillId="0" borderId="94" xfId="0" applyFill="1" applyBorder="1" applyAlignment="1" applyProtection="1">
      <alignment horizontal="left" vertical="center"/>
    </xf>
    <xf numFmtId="0" fontId="0" fillId="0" borderId="95" xfId="0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4" fillId="0" borderId="81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82" xfId="0" applyFont="1" applyFill="1" applyBorder="1" applyAlignment="1" applyProtection="1">
      <alignment horizontal="center" vertical="center"/>
    </xf>
    <xf numFmtId="0" fontId="4" fillId="0" borderId="49" xfId="0" applyFont="1" applyFill="1" applyBorder="1" applyAlignment="1" applyProtection="1">
      <alignment horizontal="center" vertical="center" shrinkToFit="1"/>
    </xf>
    <xf numFmtId="0" fontId="4" fillId="0" borderId="25" xfId="0" applyFont="1" applyFill="1" applyBorder="1" applyAlignment="1" applyProtection="1">
      <alignment horizontal="center" vertical="center" shrinkToFit="1"/>
    </xf>
    <xf numFmtId="0" fontId="4" fillId="0" borderId="136" xfId="0" applyFont="1" applyFill="1" applyBorder="1" applyAlignment="1" applyProtection="1">
      <alignment horizontal="center" vertical="center" shrinkToFit="1"/>
    </xf>
    <xf numFmtId="0" fontId="4" fillId="0" borderId="39" xfId="0" applyFont="1" applyFill="1" applyBorder="1" applyAlignment="1" applyProtection="1">
      <alignment horizontal="center" vertical="center" shrinkToFit="1"/>
    </xf>
    <xf numFmtId="0" fontId="5" fillId="0" borderId="25" xfId="0" applyNumberFormat="1" applyFont="1" applyFill="1" applyBorder="1" applyAlignment="1" applyProtection="1">
      <alignment horizontal="center" shrinkToFit="1"/>
    </xf>
    <xf numFmtId="0" fontId="5" fillId="0" borderId="26" xfId="0" applyNumberFormat="1" applyFont="1" applyFill="1" applyBorder="1" applyAlignment="1" applyProtection="1">
      <alignment horizontal="center" shrinkToFit="1"/>
    </xf>
    <xf numFmtId="0" fontId="5" fillId="0" borderId="39" xfId="0" applyNumberFormat="1" applyFont="1" applyFill="1" applyBorder="1" applyAlignment="1" applyProtection="1">
      <alignment horizontal="center" shrinkToFit="1"/>
    </xf>
    <xf numFmtId="0" fontId="5" fillId="0" borderId="40" xfId="0" applyNumberFormat="1" applyFont="1" applyFill="1" applyBorder="1" applyAlignment="1" applyProtection="1">
      <alignment horizontal="center" shrinkToFit="1"/>
    </xf>
    <xf numFmtId="0" fontId="5" fillId="0" borderId="66" xfId="0" applyNumberFormat="1" applyFont="1" applyFill="1" applyBorder="1" applyAlignment="1" applyProtection="1">
      <alignment horizontal="center" shrinkToFit="1"/>
    </xf>
    <xf numFmtId="0" fontId="5" fillId="0" borderId="154" xfId="0" applyNumberFormat="1" applyFont="1" applyFill="1" applyBorder="1" applyAlignment="1" applyProtection="1">
      <alignment horizontal="center" shrinkToFit="1"/>
    </xf>
    <xf numFmtId="176" fontId="5" fillId="0" borderId="25" xfId="0" applyNumberFormat="1" applyFont="1" applyFill="1" applyBorder="1" applyAlignment="1" applyProtection="1">
      <alignment horizontal="right" shrinkToFit="1"/>
    </xf>
    <xf numFmtId="176" fontId="5" fillId="0" borderId="27" xfId="0" applyNumberFormat="1" applyFont="1" applyFill="1" applyBorder="1" applyAlignment="1" applyProtection="1">
      <alignment horizontal="right" shrinkToFit="1"/>
    </xf>
    <xf numFmtId="176" fontId="5" fillId="0" borderId="39" xfId="0" applyNumberFormat="1" applyFont="1" applyFill="1" applyBorder="1" applyAlignment="1" applyProtection="1">
      <alignment horizontal="right" shrinkToFit="1"/>
    </xf>
    <xf numFmtId="176" fontId="5" fillId="0" borderId="41" xfId="0" applyNumberFormat="1" applyFont="1" applyFill="1" applyBorder="1" applyAlignment="1" applyProtection="1">
      <alignment horizontal="right" shrinkToFit="1"/>
    </xf>
    <xf numFmtId="0" fontId="4" fillId="0" borderId="46" xfId="0" applyFont="1" applyFill="1" applyBorder="1" applyAlignment="1" applyProtection="1">
      <alignment horizontal="center" vertical="center"/>
    </xf>
    <xf numFmtId="0" fontId="4" fillId="0" borderId="47" xfId="0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horizontal="center" vertical="center"/>
    </xf>
    <xf numFmtId="177" fontId="5" fillId="0" borderId="54" xfId="0" applyNumberFormat="1" applyFont="1" applyFill="1" applyBorder="1" applyAlignment="1" applyProtection="1">
      <alignment horizontal="right" shrinkToFit="1"/>
    </xf>
    <xf numFmtId="177" fontId="5" fillId="0" borderId="50" xfId="0" applyNumberFormat="1" applyFont="1" applyFill="1" applyBorder="1" applyAlignment="1" applyProtection="1">
      <alignment horizontal="right" shrinkToFit="1"/>
    </xf>
    <xf numFmtId="177" fontId="5" fillId="0" borderId="67" xfId="0" applyNumberFormat="1" applyFont="1" applyFill="1" applyBorder="1" applyAlignment="1" applyProtection="1">
      <alignment horizontal="right" shrinkToFit="1"/>
    </xf>
    <xf numFmtId="177" fontId="5" fillId="0" borderId="68" xfId="0" applyNumberFormat="1" applyFont="1" applyFill="1" applyBorder="1" applyAlignment="1" applyProtection="1">
      <alignment horizontal="right" shrinkToFit="1"/>
    </xf>
    <xf numFmtId="177" fontId="5" fillId="0" borderId="69" xfId="0" applyNumberFormat="1" applyFont="1" applyFill="1" applyBorder="1" applyAlignment="1" applyProtection="1">
      <alignment horizontal="right" shrinkToFit="1"/>
    </xf>
    <xf numFmtId="178" fontId="5" fillId="0" borderId="56" xfId="0" applyNumberFormat="1" applyFont="1" applyFill="1" applyBorder="1" applyAlignment="1" applyProtection="1">
      <alignment horizontal="right" shrinkToFit="1"/>
    </xf>
    <xf numFmtId="178" fontId="5" fillId="0" borderId="51" xfId="0" applyNumberFormat="1" applyFont="1" applyFill="1" applyBorder="1" applyAlignment="1" applyProtection="1">
      <alignment horizontal="right" shrinkToFit="1"/>
    </xf>
    <xf numFmtId="178" fontId="5" fillId="0" borderId="52" xfId="0" applyNumberFormat="1" applyFont="1" applyFill="1" applyBorder="1" applyAlignment="1" applyProtection="1">
      <alignment horizontal="right" shrinkToFit="1"/>
    </xf>
    <xf numFmtId="0" fontId="1" fillId="0" borderId="0" xfId="0" applyFont="1" applyFill="1" applyAlignment="1" applyProtection="1">
      <alignment horizontal="center" vertical="center"/>
    </xf>
    <xf numFmtId="0" fontId="1" fillId="0" borderId="96" xfId="0" applyFont="1" applyFill="1" applyBorder="1" applyAlignment="1" applyProtection="1">
      <alignment horizontal="center" vertical="center"/>
    </xf>
    <xf numFmtId="0" fontId="1" fillId="0" borderId="97" xfId="0" applyFont="1" applyFill="1" applyBorder="1" applyAlignment="1" applyProtection="1">
      <alignment horizontal="center" vertical="center"/>
    </xf>
    <xf numFmtId="0" fontId="1" fillId="0" borderId="98" xfId="0" applyFont="1" applyFill="1" applyBorder="1" applyAlignment="1" applyProtection="1">
      <alignment horizontal="center" vertical="center"/>
    </xf>
    <xf numFmtId="178" fontId="5" fillId="0" borderId="53" xfId="0" applyNumberFormat="1" applyFont="1" applyFill="1" applyBorder="1" applyAlignment="1" applyProtection="1">
      <alignment horizontal="right" shrinkToFit="1"/>
    </xf>
    <xf numFmtId="178" fontId="5" fillId="0" borderId="38" xfId="0" applyNumberFormat="1" applyFont="1" applyFill="1" applyBorder="1" applyAlignment="1" applyProtection="1">
      <alignment horizontal="right" shrinkToFit="1"/>
    </xf>
    <xf numFmtId="177" fontId="5" fillId="0" borderId="53" xfId="0" applyNumberFormat="1" applyFont="1" applyFill="1" applyBorder="1" applyAlignment="1" applyProtection="1">
      <alignment horizontal="right" shrinkToFit="1"/>
    </xf>
    <xf numFmtId="177" fontId="5" fillId="0" borderId="80" xfId="0" applyNumberFormat="1" applyFont="1" applyFill="1" applyBorder="1" applyAlignment="1" applyProtection="1">
      <alignment horizontal="right" shrinkToFit="1"/>
    </xf>
    <xf numFmtId="178" fontId="5" fillId="0" borderId="81" xfId="0" applyNumberFormat="1" applyFont="1" applyFill="1" applyBorder="1" applyAlignment="1" applyProtection="1">
      <alignment horizontal="right" shrinkToFit="1"/>
    </xf>
    <xf numFmtId="178" fontId="5" fillId="0" borderId="50" xfId="0" applyNumberFormat="1" applyFont="1" applyFill="1" applyBorder="1" applyAlignment="1" applyProtection="1">
      <alignment horizontal="right" shrinkToFit="1"/>
    </xf>
    <xf numFmtId="177" fontId="5" fillId="0" borderId="51" xfId="0" applyNumberFormat="1" applyFont="1" applyFill="1" applyBorder="1" applyAlignment="1" applyProtection="1">
      <alignment horizontal="right" shrinkToFit="1"/>
    </xf>
    <xf numFmtId="177" fontId="5" fillId="0" borderId="65" xfId="0" applyNumberFormat="1" applyFont="1" applyFill="1" applyBorder="1" applyAlignment="1" applyProtection="1">
      <alignment horizontal="right" shrinkToFit="1"/>
    </xf>
    <xf numFmtId="0" fontId="4" fillId="0" borderId="56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57" xfId="0" applyFont="1" applyFill="1" applyBorder="1" applyAlignment="1" applyProtection="1">
      <alignment horizontal="center" vertical="center"/>
    </xf>
    <xf numFmtId="0" fontId="5" fillId="0" borderId="54" xfId="0" applyNumberFormat="1" applyFont="1" applyFill="1" applyBorder="1" applyAlignment="1" applyProtection="1">
      <alignment horizontal="center" shrinkToFit="1"/>
    </xf>
    <xf numFmtId="0" fontId="5" fillId="0" borderId="50" xfId="0" applyNumberFormat="1" applyFont="1" applyFill="1" applyBorder="1" applyAlignment="1" applyProtection="1">
      <alignment horizontal="center" shrinkToFit="1"/>
    </xf>
    <xf numFmtId="0" fontId="5" fillId="0" borderId="79" xfId="0" applyNumberFormat="1" applyFont="1" applyFill="1" applyBorder="1" applyAlignment="1" applyProtection="1">
      <alignment horizontal="center" shrinkToFit="1"/>
    </xf>
    <xf numFmtId="176" fontId="5" fillId="0" borderId="30" xfId="0" applyNumberFormat="1" applyFont="1" applyFill="1" applyBorder="1" applyAlignment="1" applyProtection="1">
      <alignment horizontal="right" shrinkToFit="1"/>
    </xf>
    <xf numFmtId="176" fontId="5" fillId="0" borderId="0" xfId="0" applyNumberFormat="1" applyFont="1" applyFill="1" applyBorder="1" applyAlignment="1" applyProtection="1">
      <alignment horizontal="right" shrinkToFit="1"/>
    </xf>
    <xf numFmtId="176" fontId="5" fillId="0" borderId="64" xfId="0" applyNumberFormat="1" applyFont="1" applyFill="1" applyBorder="1" applyAlignment="1" applyProtection="1">
      <alignment horizontal="right" shrinkToFit="1"/>
    </xf>
    <xf numFmtId="176" fontId="5" fillId="0" borderId="50" xfId="0" applyNumberFormat="1" applyFont="1" applyFill="1" applyBorder="1" applyAlignment="1" applyProtection="1">
      <alignment horizontal="right" shrinkToFit="1"/>
    </xf>
    <xf numFmtId="176" fontId="5" fillId="0" borderId="51" xfId="0" applyNumberFormat="1" applyFont="1" applyFill="1" applyBorder="1" applyAlignment="1" applyProtection="1">
      <alignment horizontal="right" shrinkToFit="1"/>
    </xf>
    <xf numFmtId="176" fontId="5" fillId="0" borderId="65" xfId="0" applyNumberFormat="1" applyFont="1" applyFill="1" applyBorder="1" applyAlignment="1" applyProtection="1">
      <alignment horizontal="right" shrinkToFit="1"/>
    </xf>
    <xf numFmtId="0" fontId="13" fillId="0" borderId="25" xfId="0" applyNumberFormat="1" applyFont="1" applyFill="1" applyBorder="1" applyAlignment="1" applyProtection="1">
      <alignment horizontal="center" shrinkToFit="1"/>
    </xf>
    <xf numFmtId="0" fontId="13" fillId="0" borderId="26" xfId="0" applyNumberFormat="1" applyFont="1" applyFill="1" applyBorder="1" applyAlignment="1" applyProtection="1">
      <alignment horizontal="center" shrinkToFit="1"/>
    </xf>
    <xf numFmtId="176" fontId="5" fillId="0" borderId="40" xfId="0" applyNumberFormat="1" applyFont="1" applyFill="1" applyBorder="1" applyAlignment="1" applyProtection="1">
      <alignment horizontal="right" shrinkToFit="1"/>
    </xf>
    <xf numFmtId="176" fontId="5" fillId="0" borderId="53" xfId="0" applyNumberFormat="1" applyFont="1" applyFill="1" applyBorder="1" applyAlignment="1" applyProtection="1">
      <alignment horizontal="right" shrinkToFit="1"/>
    </xf>
    <xf numFmtId="176" fontId="5" fillId="0" borderId="80" xfId="0" applyNumberFormat="1" applyFont="1" applyFill="1" applyBorder="1" applyAlignment="1" applyProtection="1">
      <alignment horizontal="right" shrinkToFit="1"/>
    </xf>
    <xf numFmtId="178" fontId="5" fillId="0" borderId="24" xfId="0" applyNumberFormat="1" applyFont="1" applyFill="1" applyBorder="1" applyAlignment="1" applyProtection="1">
      <alignment horizontal="right" shrinkToFit="1"/>
    </xf>
    <xf numFmtId="178" fontId="5" fillId="0" borderId="25" xfId="0" applyNumberFormat="1" applyFont="1" applyFill="1" applyBorder="1" applyAlignment="1" applyProtection="1">
      <alignment horizontal="right" shrinkToFit="1"/>
    </xf>
    <xf numFmtId="0" fontId="4" fillId="2" borderId="81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82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56" xfId="0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4" fillId="2" borderId="57" xfId="0" applyFont="1" applyFill="1" applyBorder="1" applyAlignment="1" applyProtection="1">
      <alignment horizontal="center" vertical="center"/>
      <protection locked="0"/>
    </xf>
    <xf numFmtId="0" fontId="4" fillId="0" borderId="112" xfId="0" applyFont="1" applyFill="1" applyBorder="1" applyAlignment="1" applyProtection="1">
      <alignment horizontal="center" vertical="center" shrinkToFit="1"/>
    </xf>
    <xf numFmtId="0" fontId="4" fillId="0" borderId="53" xfId="0" applyFont="1" applyFill="1" applyBorder="1" applyAlignment="1" applyProtection="1">
      <alignment horizontal="center" vertical="center" shrinkToFit="1"/>
    </xf>
    <xf numFmtId="0" fontId="4" fillId="0" borderId="38" xfId="0" applyFont="1" applyFill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31" xfId="0" applyFont="1" applyFill="1" applyBorder="1" applyAlignment="1" applyProtection="1">
      <alignment horizontal="center" vertical="center" shrinkToFit="1"/>
    </xf>
    <xf numFmtId="0" fontId="4" fillId="0" borderId="113" xfId="0" applyFont="1" applyFill="1" applyBorder="1" applyAlignment="1" applyProtection="1">
      <alignment horizontal="center" vertical="center" shrinkToFit="1"/>
    </xf>
    <xf numFmtId="0" fontId="4" fillId="0" borderId="51" xfId="0" applyFont="1" applyFill="1" applyBorder="1" applyAlignment="1" applyProtection="1">
      <alignment horizontal="center" vertical="center" shrinkToFit="1"/>
    </xf>
    <xf numFmtId="0" fontId="4" fillId="0" borderId="52" xfId="0" applyFont="1" applyFill="1" applyBorder="1" applyAlignment="1" applyProtection="1">
      <alignment horizontal="center" vertical="center" shrinkToFit="1"/>
    </xf>
    <xf numFmtId="0" fontId="5" fillId="0" borderId="53" xfId="0" applyNumberFormat="1" applyFont="1" applyFill="1" applyBorder="1" applyAlignment="1" applyProtection="1">
      <alignment horizontal="center" shrinkToFit="1"/>
    </xf>
    <xf numFmtId="0" fontId="5" fillId="0" borderId="38" xfId="0" applyNumberFormat="1" applyFont="1" applyFill="1" applyBorder="1" applyAlignment="1" applyProtection="1">
      <alignment horizontal="center" shrinkToFit="1"/>
    </xf>
    <xf numFmtId="0" fontId="5" fillId="0" borderId="30" xfId="0" applyNumberFormat="1" applyFont="1" applyFill="1" applyBorder="1" applyAlignment="1" applyProtection="1">
      <alignment horizontal="center" shrinkToFit="1"/>
    </xf>
    <xf numFmtId="0" fontId="5" fillId="0" borderId="0" xfId="0" applyNumberFormat="1" applyFont="1" applyFill="1" applyBorder="1" applyAlignment="1" applyProtection="1">
      <alignment horizontal="center" shrinkToFit="1"/>
    </xf>
    <xf numFmtId="0" fontId="5" fillId="0" borderId="31" xfId="0" applyNumberFormat="1" applyFont="1" applyFill="1" applyBorder="1" applyAlignment="1" applyProtection="1">
      <alignment horizontal="center" shrinkToFit="1"/>
    </xf>
    <xf numFmtId="0" fontId="5" fillId="0" borderId="51" xfId="0" applyNumberFormat="1" applyFont="1" applyFill="1" applyBorder="1" applyAlignment="1" applyProtection="1">
      <alignment horizontal="center" shrinkToFit="1"/>
    </xf>
    <xf numFmtId="0" fontId="5" fillId="0" borderId="52" xfId="0" applyNumberFormat="1" applyFont="1" applyFill="1" applyBorder="1" applyAlignment="1" applyProtection="1">
      <alignment horizontal="center" shrinkToFit="1"/>
    </xf>
    <xf numFmtId="176" fontId="5" fillId="0" borderId="43" xfId="0" applyNumberFormat="1" applyFont="1" applyFill="1" applyBorder="1" applyAlignment="1" applyProtection="1">
      <alignment horizontal="right" shrinkToFit="1"/>
    </xf>
    <xf numFmtId="176" fontId="5" fillId="0" borderId="33" xfId="0" applyNumberFormat="1" applyFont="1" applyFill="1" applyBorder="1" applyAlignment="1" applyProtection="1">
      <alignment horizontal="right" shrinkToFit="1"/>
    </xf>
    <xf numFmtId="176" fontId="5" fillId="0" borderId="100" xfId="0" applyNumberFormat="1" applyFont="1" applyFill="1" applyBorder="1" applyAlignment="1" applyProtection="1">
      <alignment horizontal="right" shrinkToFit="1"/>
    </xf>
    <xf numFmtId="0" fontId="5" fillId="0" borderId="130" xfId="0" applyNumberFormat="1" applyFont="1" applyFill="1" applyBorder="1" applyAlignment="1" applyProtection="1">
      <alignment horizontal="center" shrinkToFit="1"/>
    </xf>
    <xf numFmtId="0" fontId="5" fillId="0" borderId="131" xfId="0" applyNumberFormat="1" applyFont="1" applyFill="1" applyBorder="1" applyAlignment="1" applyProtection="1">
      <alignment horizontal="center" shrinkToFit="1"/>
    </xf>
    <xf numFmtId="0" fontId="5" fillId="0" borderId="132" xfId="0" applyNumberFormat="1" applyFont="1" applyFill="1" applyBorder="1" applyAlignment="1" applyProtection="1">
      <alignment horizontal="center" shrinkToFit="1"/>
    </xf>
    <xf numFmtId="0" fontId="5" fillId="0" borderId="133" xfId="0" applyNumberFormat="1" applyFont="1" applyFill="1" applyBorder="1" applyAlignment="1" applyProtection="1">
      <alignment horizontal="center" shrinkToFit="1"/>
    </xf>
    <xf numFmtId="0" fontId="5" fillId="0" borderId="134" xfId="0" applyNumberFormat="1" applyFont="1" applyFill="1" applyBorder="1" applyAlignment="1" applyProtection="1">
      <alignment horizontal="center" shrinkToFit="1"/>
    </xf>
    <xf numFmtId="0" fontId="5" fillId="0" borderId="135" xfId="0" applyNumberFormat="1" applyFont="1" applyFill="1" applyBorder="1" applyAlignment="1" applyProtection="1">
      <alignment horizontal="center" shrinkToFit="1"/>
    </xf>
    <xf numFmtId="0" fontId="5" fillId="0" borderId="142" xfId="0" applyNumberFormat="1" applyFont="1" applyFill="1" applyBorder="1" applyAlignment="1" applyProtection="1">
      <alignment horizontal="center" shrinkToFit="1"/>
    </xf>
    <xf numFmtId="0" fontId="5" fillId="0" borderId="143" xfId="0" applyNumberFormat="1" applyFont="1" applyFill="1" applyBorder="1" applyAlignment="1" applyProtection="1">
      <alignment horizontal="center" shrinkToFit="1"/>
    </xf>
    <xf numFmtId="0" fontId="5" fillId="0" borderId="144" xfId="0" applyNumberFormat="1" applyFont="1" applyFill="1" applyBorder="1" applyAlignment="1" applyProtection="1">
      <alignment horizontal="center" shrinkToFit="1"/>
    </xf>
    <xf numFmtId="0" fontId="5" fillId="0" borderId="138" xfId="0" applyFont="1" applyFill="1" applyBorder="1" applyAlignment="1" applyProtection="1">
      <alignment horizontal="center" shrinkToFit="1"/>
    </xf>
    <xf numFmtId="0" fontId="5" fillId="0" borderId="131" xfId="0" applyFont="1" applyFill="1" applyBorder="1" applyAlignment="1" applyProtection="1">
      <alignment horizontal="center" shrinkToFit="1"/>
    </xf>
    <xf numFmtId="0" fontId="5" fillId="0" borderId="139" xfId="0" applyFont="1" applyFill="1" applyBorder="1" applyAlignment="1" applyProtection="1">
      <alignment horizontal="center" shrinkToFit="1"/>
    </xf>
    <xf numFmtId="0" fontId="5" fillId="0" borderId="140" xfId="0" applyFont="1" applyFill="1" applyBorder="1" applyAlignment="1" applyProtection="1">
      <alignment horizontal="center" shrinkToFit="1"/>
    </xf>
    <xf numFmtId="0" fontId="5" fillId="0" borderId="134" xfId="0" applyFont="1" applyFill="1" applyBorder="1" applyAlignment="1" applyProtection="1">
      <alignment horizontal="center" shrinkToFit="1"/>
    </xf>
    <xf numFmtId="0" fontId="5" fillId="0" borderId="141" xfId="0" applyFont="1" applyFill="1" applyBorder="1" applyAlignment="1" applyProtection="1">
      <alignment horizontal="center" shrinkToFit="1"/>
    </xf>
    <xf numFmtId="0" fontId="5" fillId="0" borderId="145" xfId="0" applyFont="1" applyFill="1" applyBorder="1" applyAlignment="1" applyProtection="1">
      <alignment horizontal="center" shrinkToFit="1"/>
    </xf>
    <xf numFmtId="0" fontId="5" fillId="0" borderId="143" xfId="0" applyFont="1" applyFill="1" applyBorder="1" applyAlignment="1" applyProtection="1">
      <alignment horizontal="center" shrinkToFit="1"/>
    </xf>
    <xf numFmtId="0" fontId="5" fillId="0" borderId="146" xfId="0" applyFont="1" applyFill="1" applyBorder="1" applyAlignment="1" applyProtection="1">
      <alignment horizontal="center" shrinkToFit="1"/>
    </xf>
    <xf numFmtId="0" fontId="4" fillId="2" borderId="62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63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 shrinkToFit="1"/>
    </xf>
    <xf numFmtId="0" fontId="4" fillId="0" borderId="21" xfId="0" applyFont="1" applyFill="1" applyBorder="1" applyAlignment="1" applyProtection="1">
      <alignment horizontal="center" vertical="center" shrinkToFit="1"/>
    </xf>
    <xf numFmtId="0" fontId="4" fillId="0" borderId="23" xfId="0" applyFont="1" applyFill="1" applyBorder="1" applyAlignment="1" applyProtection="1">
      <alignment horizontal="center" vertical="center" shrinkToFit="1"/>
    </xf>
    <xf numFmtId="0" fontId="4" fillId="0" borderId="125" xfId="0" applyFont="1" applyFill="1" applyBorder="1" applyAlignment="1" applyProtection="1">
      <alignment horizontal="center" vertical="center" shrinkToFit="1"/>
    </xf>
    <xf numFmtId="0" fontId="4" fillId="0" borderId="33" xfId="0" applyFont="1" applyFill="1" applyBorder="1" applyAlignment="1" applyProtection="1">
      <alignment horizontal="center" vertical="center" shrinkToFit="1"/>
    </xf>
    <xf numFmtId="0" fontId="4" fillId="0" borderId="44" xfId="0" applyFont="1" applyFill="1" applyBorder="1" applyAlignment="1" applyProtection="1">
      <alignment horizontal="center" vertical="center" shrinkToFit="1"/>
    </xf>
    <xf numFmtId="0" fontId="5" fillId="0" borderId="22" xfId="0" applyNumberFormat="1" applyFont="1" applyFill="1" applyBorder="1" applyAlignment="1" applyProtection="1">
      <alignment horizontal="center" shrinkToFit="1"/>
    </xf>
    <xf numFmtId="0" fontId="5" fillId="0" borderId="21" xfId="0" applyNumberFormat="1" applyFont="1" applyFill="1" applyBorder="1" applyAlignment="1" applyProtection="1">
      <alignment horizontal="center" shrinkToFit="1"/>
    </xf>
    <xf numFmtId="0" fontId="5" fillId="0" borderId="23" xfId="0" applyNumberFormat="1" applyFont="1" applyFill="1" applyBorder="1" applyAlignment="1" applyProtection="1">
      <alignment horizontal="center" shrinkToFit="1"/>
    </xf>
    <xf numFmtId="0" fontId="5" fillId="0" borderId="43" xfId="0" applyNumberFormat="1" applyFont="1" applyFill="1" applyBorder="1" applyAlignment="1" applyProtection="1">
      <alignment horizontal="center" shrinkToFit="1"/>
    </xf>
    <xf numFmtId="0" fontId="5" fillId="0" borderId="33" xfId="0" applyNumberFormat="1" applyFont="1" applyFill="1" applyBorder="1" applyAlignment="1" applyProtection="1">
      <alignment horizontal="center" shrinkToFit="1"/>
    </xf>
    <xf numFmtId="0" fontId="5" fillId="0" borderId="44" xfId="0" applyNumberFormat="1" applyFont="1" applyFill="1" applyBorder="1" applyAlignment="1" applyProtection="1">
      <alignment horizontal="center" shrinkToFit="1"/>
    </xf>
    <xf numFmtId="176" fontId="5" fillId="0" borderId="22" xfId="0" applyNumberFormat="1" applyFont="1" applyFill="1" applyBorder="1" applyAlignment="1" applyProtection="1">
      <alignment horizontal="right" shrinkToFit="1"/>
    </xf>
    <xf numFmtId="176" fontId="5" fillId="0" borderId="21" xfId="0" applyNumberFormat="1" applyFont="1" applyFill="1" applyBorder="1" applyAlignment="1" applyProtection="1">
      <alignment horizontal="right" shrinkToFit="1"/>
    </xf>
    <xf numFmtId="176" fontId="5" fillId="0" borderId="114" xfId="0" applyNumberFormat="1" applyFont="1" applyFill="1" applyBorder="1" applyAlignment="1" applyProtection="1">
      <alignment horizontal="right" shrinkToFit="1"/>
    </xf>
    <xf numFmtId="0" fontId="5" fillId="0" borderId="22" xfId="0" applyFont="1" applyFill="1" applyBorder="1" applyAlignment="1" applyProtection="1">
      <alignment horizontal="right" shrinkToFit="1"/>
    </xf>
    <xf numFmtId="0" fontId="5" fillId="0" borderId="21" xfId="0" applyFont="1" applyFill="1" applyBorder="1" applyAlignment="1" applyProtection="1">
      <alignment horizontal="right" shrinkToFit="1"/>
    </xf>
    <xf numFmtId="0" fontId="5" fillId="0" borderId="23" xfId="0" applyFont="1" applyFill="1" applyBorder="1" applyAlignment="1" applyProtection="1">
      <alignment horizontal="right" shrinkToFit="1"/>
    </xf>
    <xf numFmtId="0" fontId="5" fillId="0" borderId="30" xfId="0" applyFont="1" applyFill="1" applyBorder="1" applyAlignment="1" applyProtection="1">
      <alignment horizontal="right" shrinkToFit="1"/>
    </xf>
    <xf numFmtId="0" fontId="5" fillId="0" borderId="0" xfId="0" applyFont="1" applyFill="1" applyBorder="1" applyAlignment="1" applyProtection="1">
      <alignment horizontal="right" shrinkToFit="1"/>
    </xf>
    <xf numFmtId="0" fontId="5" fillId="0" borderId="31" xfId="0" applyFont="1" applyFill="1" applyBorder="1" applyAlignment="1" applyProtection="1">
      <alignment horizontal="right" shrinkToFit="1"/>
    </xf>
    <xf numFmtId="0" fontId="5" fillId="0" borderId="43" xfId="0" applyFont="1" applyFill="1" applyBorder="1" applyAlignment="1" applyProtection="1">
      <alignment horizontal="right" shrinkToFit="1"/>
    </xf>
    <xf numFmtId="0" fontId="5" fillId="0" borderId="33" xfId="0" applyFont="1" applyFill="1" applyBorder="1" applyAlignment="1" applyProtection="1">
      <alignment horizontal="right" shrinkToFit="1"/>
    </xf>
    <xf numFmtId="0" fontId="5" fillId="0" borderId="44" xfId="0" applyFont="1" applyFill="1" applyBorder="1" applyAlignment="1" applyProtection="1">
      <alignment horizontal="right" shrinkToFit="1"/>
    </xf>
    <xf numFmtId="177" fontId="5" fillId="0" borderId="16" xfId="0" applyNumberFormat="1" applyFont="1" applyFill="1" applyBorder="1" applyAlignment="1" applyProtection="1">
      <alignment horizontal="right" shrinkToFit="1"/>
    </xf>
    <xf numFmtId="177" fontId="5" fillId="0" borderId="17" xfId="0" applyNumberFormat="1" applyFont="1" applyFill="1" applyBorder="1" applyAlignment="1" applyProtection="1">
      <alignment horizontal="right" shrinkToFit="1"/>
    </xf>
    <xf numFmtId="177" fontId="5" fillId="0" borderId="59" xfId="0" applyNumberFormat="1" applyFont="1" applyFill="1" applyBorder="1" applyAlignment="1" applyProtection="1">
      <alignment horizontal="right" shrinkToFit="1"/>
    </xf>
    <xf numFmtId="177" fontId="5" fillId="0" borderId="61" xfId="0" applyNumberFormat="1" applyFont="1" applyFill="1" applyBorder="1" applyAlignment="1" applyProtection="1">
      <alignment horizontal="right" shrinkToFit="1"/>
    </xf>
    <xf numFmtId="177" fontId="5" fillId="0" borderId="22" xfId="0" applyNumberFormat="1" applyFont="1" applyFill="1" applyBorder="1" applyAlignment="1" applyProtection="1">
      <alignment horizontal="right" shrinkToFit="1"/>
    </xf>
    <xf numFmtId="177" fontId="5" fillId="0" borderId="21" xfId="0" applyNumberFormat="1" applyFont="1" applyFill="1" applyBorder="1" applyAlignment="1" applyProtection="1">
      <alignment horizontal="right" shrinkToFit="1"/>
    </xf>
    <xf numFmtId="177" fontId="5" fillId="0" borderId="114" xfId="0" applyNumberFormat="1" applyFont="1" applyFill="1" applyBorder="1" applyAlignment="1" applyProtection="1">
      <alignment horizontal="right" shrinkToFit="1"/>
    </xf>
    <xf numFmtId="177" fontId="5" fillId="0" borderId="43" xfId="0" applyNumberFormat="1" applyFont="1" applyFill="1" applyBorder="1" applyAlignment="1" applyProtection="1">
      <alignment horizontal="right" shrinkToFit="1"/>
    </xf>
    <xf numFmtId="177" fontId="5" fillId="0" borderId="33" xfId="0" applyNumberFormat="1" applyFont="1" applyFill="1" applyBorder="1" applyAlignment="1" applyProtection="1">
      <alignment horizontal="right" shrinkToFit="1"/>
    </xf>
    <xf numFmtId="177" fontId="5" fillId="0" borderId="100" xfId="0" applyNumberFormat="1" applyFont="1" applyFill="1" applyBorder="1" applyAlignment="1" applyProtection="1">
      <alignment horizontal="right" shrinkToFit="1"/>
    </xf>
    <xf numFmtId="177" fontId="5" fillId="0" borderId="63" xfId="0" applyNumberFormat="1" applyFont="1" applyFill="1" applyBorder="1" applyAlignment="1" applyProtection="1">
      <alignment horizontal="right" shrinkToFit="1"/>
    </xf>
    <xf numFmtId="177" fontId="5" fillId="0" borderId="12" xfId="0" applyNumberFormat="1" applyFont="1" applyFill="1" applyBorder="1" applyAlignment="1" applyProtection="1">
      <alignment horizontal="right" shrinkToFit="1"/>
    </xf>
    <xf numFmtId="177" fontId="5" fillId="0" borderId="34" xfId="0" applyNumberFormat="1" applyFont="1" applyFill="1" applyBorder="1" applyAlignment="1" applyProtection="1">
      <alignment horizontal="right" shrinkToFit="1"/>
    </xf>
    <xf numFmtId="0" fontId="5" fillId="0" borderId="62" xfId="0" applyFont="1" applyFill="1" applyBorder="1" applyAlignment="1" applyProtection="1">
      <alignment horizontal="right" shrinkToFit="1"/>
    </xf>
    <xf numFmtId="0" fontId="5" fillId="0" borderId="11" xfId="0" applyFont="1" applyFill="1" applyBorder="1" applyAlignment="1" applyProtection="1">
      <alignment horizontal="right" shrinkToFit="1"/>
    </xf>
    <xf numFmtId="0" fontId="5" fillId="0" borderId="32" xfId="0" applyFont="1" applyFill="1" applyBorder="1" applyAlignment="1" applyProtection="1">
      <alignment horizontal="right" shrinkToFit="1"/>
    </xf>
    <xf numFmtId="177" fontId="5" fillId="0" borderId="38" xfId="0" applyNumberFormat="1" applyFont="1" applyFill="1" applyBorder="1" applyAlignment="1" applyProtection="1">
      <alignment horizontal="right" shrinkToFit="1"/>
    </xf>
    <xf numFmtId="177" fontId="5" fillId="0" borderId="31" xfId="0" applyNumberFormat="1" applyFont="1" applyFill="1" applyBorder="1" applyAlignment="1" applyProtection="1">
      <alignment horizontal="right" shrinkToFit="1"/>
    </xf>
    <xf numFmtId="177" fontId="5" fillId="0" borderId="52" xfId="0" applyNumberFormat="1" applyFont="1" applyFill="1" applyBorder="1" applyAlignment="1" applyProtection="1">
      <alignment horizontal="right" shrinkToFit="1"/>
    </xf>
    <xf numFmtId="177" fontId="5" fillId="0" borderId="102" xfId="0" applyNumberFormat="1" applyFont="1" applyFill="1" applyBorder="1" applyAlignment="1" applyProtection="1">
      <alignment horizontal="right" shrinkToFit="1"/>
    </xf>
    <xf numFmtId="0" fontId="5" fillId="2" borderId="40" xfId="0" applyFont="1" applyFill="1" applyBorder="1" applyAlignment="1" applyProtection="1">
      <alignment horizontal="right" shrinkToFit="1"/>
      <protection locked="0"/>
    </xf>
    <xf numFmtId="0" fontId="5" fillId="2" borderId="53" xfId="0" applyFont="1" applyFill="1" applyBorder="1" applyAlignment="1" applyProtection="1">
      <alignment horizontal="right" shrinkToFit="1"/>
      <protection locked="0"/>
    </xf>
    <xf numFmtId="0" fontId="5" fillId="2" borderId="38" xfId="0" applyFont="1" applyFill="1" applyBorder="1" applyAlignment="1" applyProtection="1">
      <alignment horizontal="right" shrinkToFit="1"/>
      <protection locked="0"/>
    </xf>
    <xf numFmtId="0" fontId="5" fillId="2" borderId="30" xfId="0" applyFont="1" applyFill="1" applyBorder="1" applyAlignment="1" applyProtection="1">
      <alignment horizontal="right" shrinkToFit="1"/>
      <protection locked="0"/>
    </xf>
    <xf numFmtId="0" fontId="5" fillId="2" borderId="0" xfId="0" applyFont="1" applyFill="1" applyBorder="1" applyAlignment="1" applyProtection="1">
      <alignment horizontal="right" shrinkToFit="1"/>
      <protection locked="0"/>
    </xf>
    <xf numFmtId="0" fontId="5" fillId="2" borderId="31" xfId="0" applyFont="1" applyFill="1" applyBorder="1" applyAlignment="1" applyProtection="1">
      <alignment horizontal="right" shrinkToFit="1"/>
      <protection locked="0"/>
    </xf>
    <xf numFmtId="0" fontId="5" fillId="2" borderId="50" xfId="0" applyFont="1" applyFill="1" applyBorder="1" applyAlignment="1" applyProtection="1">
      <alignment horizontal="right" shrinkToFit="1"/>
      <protection locked="0"/>
    </xf>
    <xf numFmtId="0" fontId="5" fillId="2" borderId="51" xfId="0" applyFont="1" applyFill="1" applyBorder="1" applyAlignment="1" applyProtection="1">
      <alignment horizontal="right" shrinkToFit="1"/>
      <protection locked="0"/>
    </xf>
    <xf numFmtId="0" fontId="5" fillId="2" borderId="52" xfId="0" applyFont="1" applyFill="1" applyBorder="1" applyAlignment="1" applyProtection="1">
      <alignment horizontal="right" shrinkToFit="1"/>
      <protection locked="0"/>
    </xf>
    <xf numFmtId="177" fontId="5" fillId="0" borderId="137" xfId="0" applyNumberFormat="1" applyFont="1" applyFill="1" applyBorder="1" applyAlignment="1" applyProtection="1">
      <alignment horizontal="right" shrinkToFit="1"/>
    </xf>
    <xf numFmtId="0" fontId="4" fillId="2" borderId="46" xfId="0" applyFont="1" applyFill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5" fillId="2" borderId="40" xfId="0" applyNumberFormat="1" applyFont="1" applyFill="1" applyBorder="1" applyAlignment="1" applyProtection="1">
      <alignment horizontal="center" shrinkToFit="1"/>
      <protection locked="0"/>
    </xf>
    <xf numFmtId="0" fontId="5" fillId="2" borderId="53" xfId="0" applyNumberFormat="1" applyFont="1" applyFill="1" applyBorder="1" applyAlignment="1" applyProtection="1">
      <alignment horizontal="center" shrinkToFit="1"/>
      <protection locked="0"/>
    </xf>
    <xf numFmtId="0" fontId="5" fillId="2" borderId="38" xfId="0" applyNumberFormat="1" applyFont="1" applyFill="1" applyBorder="1" applyAlignment="1" applyProtection="1">
      <alignment horizontal="center" shrinkToFit="1"/>
      <protection locked="0"/>
    </xf>
    <xf numFmtId="0" fontId="5" fillId="2" borderId="30" xfId="0" applyNumberFormat="1" applyFont="1" applyFill="1" applyBorder="1" applyAlignment="1" applyProtection="1">
      <alignment horizontal="center" shrinkToFit="1"/>
      <protection locked="0"/>
    </xf>
    <xf numFmtId="0" fontId="5" fillId="2" borderId="0" xfId="0" applyNumberFormat="1" applyFont="1" applyFill="1" applyBorder="1" applyAlignment="1" applyProtection="1">
      <alignment horizontal="center" shrinkToFit="1"/>
      <protection locked="0"/>
    </xf>
    <xf numFmtId="0" fontId="5" fillId="2" borderId="31" xfId="0" applyNumberFormat="1" applyFont="1" applyFill="1" applyBorder="1" applyAlignment="1" applyProtection="1">
      <alignment horizontal="center" shrinkToFit="1"/>
      <protection locked="0"/>
    </xf>
    <xf numFmtId="0" fontId="5" fillId="2" borderId="54" xfId="0" applyFont="1" applyFill="1" applyBorder="1" applyAlignment="1" applyProtection="1">
      <alignment horizontal="right" shrinkToFit="1"/>
      <protection locked="0"/>
    </xf>
    <xf numFmtId="0" fontId="5" fillId="2" borderId="24" xfId="0" applyFont="1" applyFill="1" applyBorder="1" applyAlignment="1" applyProtection="1">
      <alignment horizontal="right" shrinkToFit="1"/>
      <protection locked="0"/>
    </xf>
    <xf numFmtId="0" fontId="5" fillId="2" borderId="25" xfId="0" applyFont="1" applyFill="1" applyBorder="1" applyAlignment="1" applyProtection="1">
      <alignment horizontal="right" shrinkToFit="1"/>
      <protection locked="0"/>
    </xf>
    <xf numFmtId="0" fontId="5" fillId="2" borderId="39" xfId="0" applyFont="1" applyFill="1" applyBorder="1" applyAlignment="1" applyProtection="1">
      <alignment horizontal="right" shrinkToFit="1"/>
      <protection locked="0"/>
    </xf>
    <xf numFmtId="0" fontId="5" fillId="2" borderId="28" xfId="0" applyFont="1" applyFill="1" applyBorder="1" applyAlignment="1" applyProtection="1">
      <alignment horizontal="right" shrinkToFit="1"/>
      <protection locked="0"/>
    </xf>
    <xf numFmtId="0" fontId="5" fillId="2" borderId="42" xfId="0" applyFont="1" applyFill="1" applyBorder="1" applyAlignment="1" applyProtection="1">
      <alignment horizontal="right" shrinkToFit="1"/>
      <protection locked="0"/>
    </xf>
    <xf numFmtId="0" fontId="5" fillId="2" borderId="50" xfId="0" applyNumberFormat="1" applyFont="1" applyFill="1" applyBorder="1" applyAlignment="1" applyProtection="1">
      <alignment horizontal="center" shrinkToFit="1"/>
      <protection locked="0"/>
    </xf>
    <xf numFmtId="0" fontId="5" fillId="2" borderId="51" xfId="0" applyNumberFormat="1" applyFont="1" applyFill="1" applyBorder="1" applyAlignment="1" applyProtection="1">
      <alignment horizontal="center" shrinkToFit="1"/>
      <protection locked="0"/>
    </xf>
    <xf numFmtId="0" fontId="5" fillId="2" borderId="52" xfId="0" applyNumberFormat="1" applyFont="1" applyFill="1" applyBorder="1" applyAlignment="1" applyProtection="1">
      <alignment horizontal="center" shrinkToFit="1"/>
      <protection locked="0"/>
    </xf>
    <xf numFmtId="0" fontId="5" fillId="2" borderId="104" xfId="0" applyFont="1" applyFill="1" applyBorder="1" applyAlignment="1" applyProtection="1">
      <alignment horizontal="right" shrinkToFit="1"/>
      <protection locked="0"/>
    </xf>
    <xf numFmtId="177" fontId="5" fillId="0" borderId="27" xfId="0" applyNumberFormat="1" applyFont="1" applyFill="1" applyBorder="1" applyAlignment="1" applyProtection="1">
      <alignment horizontal="right" shrinkToFit="1"/>
    </xf>
    <xf numFmtId="177" fontId="5" fillId="0" borderId="55" xfId="0" applyNumberFormat="1" applyFont="1" applyFill="1" applyBorder="1" applyAlignment="1" applyProtection="1">
      <alignment horizontal="right" shrinkToFit="1"/>
    </xf>
    <xf numFmtId="177" fontId="5" fillId="0" borderId="103" xfId="0" applyNumberFormat="1" applyFont="1" applyFill="1" applyBorder="1" applyAlignment="1" applyProtection="1">
      <alignment horizontal="right" shrinkToFit="1"/>
    </xf>
    <xf numFmtId="0" fontId="5" fillId="0" borderId="16" xfId="0" applyNumberFormat="1" applyFont="1" applyFill="1" applyBorder="1" applyAlignment="1" applyProtection="1">
      <alignment horizontal="right" shrinkToFit="1"/>
    </xf>
    <xf numFmtId="0" fontId="5" fillId="0" borderId="18" xfId="0" applyNumberFormat="1" applyFont="1" applyFill="1" applyBorder="1" applyAlignment="1" applyProtection="1">
      <alignment horizontal="right" shrinkToFit="1"/>
    </xf>
    <xf numFmtId="0" fontId="5" fillId="2" borderId="19" xfId="0" applyFont="1" applyFill="1" applyBorder="1" applyAlignment="1" applyProtection="1">
      <alignment horizontal="right" shrinkToFit="1"/>
      <protection locked="0"/>
    </xf>
    <xf numFmtId="0" fontId="5" fillId="2" borderId="16" xfId="0" applyFont="1" applyFill="1" applyBorder="1" applyAlignment="1" applyProtection="1">
      <alignment horizontal="right" shrinkToFit="1"/>
      <protection locked="0"/>
    </xf>
    <xf numFmtId="0" fontId="6" fillId="0" borderId="16" xfId="0" applyFont="1" applyFill="1" applyBorder="1" applyAlignment="1" applyProtection="1">
      <alignment horizontal="center" vertical="center" wrapText="1" shrinkToFit="1"/>
    </xf>
    <xf numFmtId="0" fontId="6" fillId="0" borderId="16" xfId="0" applyFont="1" applyFill="1" applyBorder="1" applyAlignment="1" applyProtection="1">
      <alignment horizontal="center" vertical="center" shrinkToFit="1"/>
    </xf>
    <xf numFmtId="0" fontId="6" fillId="0" borderId="17" xfId="0" applyFont="1" applyFill="1" applyBorder="1" applyAlignment="1" applyProtection="1">
      <alignment horizontal="center" vertical="center" shrinkToFit="1"/>
    </xf>
    <xf numFmtId="0" fontId="6" fillId="0" borderId="25" xfId="0" applyFont="1" applyFill="1" applyBorder="1" applyAlignment="1" applyProtection="1">
      <alignment horizontal="center" vertical="center" shrinkToFit="1"/>
    </xf>
    <xf numFmtId="0" fontId="6" fillId="0" borderId="26" xfId="0" applyFont="1" applyFill="1" applyBorder="1" applyAlignment="1" applyProtection="1">
      <alignment horizontal="center" vertical="center" shrinkToFit="1"/>
    </xf>
    <xf numFmtId="0" fontId="6" fillId="0" borderId="39" xfId="0" applyFont="1" applyFill="1" applyBorder="1" applyAlignment="1" applyProtection="1">
      <alignment horizontal="center" vertical="center" shrinkToFit="1"/>
    </xf>
    <xf numFmtId="0" fontId="6" fillId="0" borderId="40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horizontal="center" vertical="center" wrapText="1" shrinkToFit="1"/>
    </xf>
    <xf numFmtId="0" fontId="4" fillId="0" borderId="16" xfId="0" applyFont="1" applyFill="1" applyBorder="1" applyAlignment="1" applyProtection="1">
      <alignment horizontal="center" vertical="center" shrinkToFit="1"/>
    </xf>
    <xf numFmtId="0" fontId="4" fillId="0" borderId="18" xfId="0" applyFont="1" applyFill="1" applyBorder="1" applyAlignment="1" applyProtection="1">
      <alignment horizontal="center" vertical="center" shrinkToFit="1"/>
    </xf>
    <xf numFmtId="0" fontId="4" fillId="0" borderId="27" xfId="0" applyFont="1" applyFill="1" applyBorder="1" applyAlignment="1" applyProtection="1">
      <alignment horizontal="center" vertical="center" shrinkToFit="1"/>
    </xf>
    <xf numFmtId="0" fontId="4" fillId="0" borderId="41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 applyProtection="1">
      <alignment horizontal="left"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 applyProtection="1">
      <alignment horizontal="center" vertical="center" shrinkToFit="1"/>
    </xf>
    <xf numFmtId="0" fontId="4" fillId="0" borderId="35" xfId="0" applyFont="1" applyFill="1" applyBorder="1" applyAlignment="1" applyProtection="1">
      <alignment horizontal="center" vertical="center" shrinkToFit="1"/>
    </xf>
    <xf numFmtId="0" fontId="4" fillId="0" borderId="36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wrapText="1" shrinkToFit="1"/>
    </xf>
    <xf numFmtId="0" fontId="4" fillId="0" borderId="14" xfId="0" applyFont="1" applyFill="1" applyBorder="1" applyAlignment="1" applyProtection="1">
      <alignment horizontal="center" vertical="center" wrapText="1" shrinkToFit="1"/>
    </xf>
    <xf numFmtId="0" fontId="4" fillId="0" borderId="36" xfId="0" applyFont="1" applyFill="1" applyBorder="1" applyAlignment="1" applyProtection="1">
      <alignment horizontal="center" vertical="center" wrapText="1" shrinkToFit="1"/>
    </xf>
    <xf numFmtId="0" fontId="4" fillId="0" borderId="7" xfId="0" applyFont="1" applyFill="1" applyBorder="1" applyAlignment="1" applyProtection="1">
      <alignment horizontal="center" vertical="center" wrapText="1" shrinkToFit="1"/>
    </xf>
    <xf numFmtId="0" fontId="4" fillId="0" borderId="15" xfId="0" applyFont="1" applyFill="1" applyBorder="1" applyAlignment="1" applyProtection="1">
      <alignment horizontal="center" vertical="center" wrapText="1" shrinkToFit="1"/>
    </xf>
    <xf numFmtId="0" fontId="4" fillId="0" borderId="37" xfId="0" applyFont="1" applyFill="1" applyBorder="1" applyAlignment="1" applyProtection="1">
      <alignment horizontal="center" vertical="center" wrapText="1" shrinkToFit="1"/>
    </xf>
    <xf numFmtId="0" fontId="5" fillId="0" borderId="10" xfId="0" applyFont="1" applyFill="1" applyBorder="1" applyAlignment="1" applyProtection="1">
      <alignment horizontal="center" vertical="center" shrinkToFit="1"/>
    </xf>
    <xf numFmtId="0" fontId="0" fillId="0" borderId="8" xfId="0" applyFont="1" applyBorder="1" applyAlignment="1" applyProtection="1">
      <alignment horizontal="center" vertical="center" shrinkToFit="1"/>
    </xf>
    <xf numFmtId="0" fontId="0" fillId="0" borderId="9" xfId="0" applyFont="1" applyBorder="1" applyAlignment="1" applyProtection="1">
      <alignment horizontal="center" vertical="center" shrinkToFit="1"/>
    </xf>
    <xf numFmtId="0" fontId="1" fillId="0" borderId="0" xfId="0" applyFont="1" applyFill="1" applyAlignment="1" applyProtection="1">
      <alignment horizontal="right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32" xfId="0" applyFont="1" applyFill="1" applyBorder="1" applyAlignment="1" applyProtection="1">
      <alignment horizontal="center" vertical="center" shrinkToFit="1"/>
    </xf>
    <xf numFmtId="0" fontId="5" fillId="0" borderId="33" xfId="0" applyFont="1" applyFill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center" vertical="center" shrinkToFit="1"/>
    </xf>
    <xf numFmtId="0" fontId="0" fillId="0" borderId="33" xfId="0" applyFont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left" vertical="center" shrinkToFit="1"/>
    </xf>
    <xf numFmtId="0" fontId="0" fillId="0" borderId="99" xfId="0" applyFont="1" applyBorder="1" applyAlignment="1" applyProtection="1">
      <alignment horizontal="left" vertical="center" shrinkToFit="1"/>
    </xf>
    <xf numFmtId="0" fontId="0" fillId="0" borderId="33" xfId="0" applyFont="1" applyBorder="1" applyAlignment="1" applyProtection="1">
      <alignment horizontal="left" vertical="center" shrinkToFit="1"/>
    </xf>
    <xf numFmtId="0" fontId="0" fillId="0" borderId="100" xfId="0" applyFont="1" applyBorder="1" applyAlignment="1" applyProtection="1">
      <alignment horizontal="left" vertical="center" shrinkToFit="1"/>
    </xf>
    <xf numFmtId="0" fontId="5" fillId="0" borderId="120" xfId="0" applyFont="1" applyFill="1" applyBorder="1" applyAlignment="1" applyProtection="1">
      <alignment horizontal="center" vertical="center" shrinkToFit="1"/>
    </xf>
    <xf numFmtId="0" fontId="5" fillId="0" borderId="121" xfId="0" applyFont="1" applyFill="1" applyBorder="1" applyAlignment="1" applyProtection="1">
      <alignment horizontal="center" vertical="center" shrinkToFit="1"/>
    </xf>
    <xf numFmtId="0" fontId="0" fillId="0" borderId="121" xfId="0" applyFont="1" applyBorder="1" applyAlignment="1" applyProtection="1">
      <alignment horizontal="center" vertical="center" shrinkToFit="1"/>
    </xf>
    <xf numFmtId="0" fontId="0" fillId="0" borderId="121" xfId="0" applyFont="1" applyBorder="1" applyAlignment="1" applyProtection="1">
      <alignment horizontal="left" vertical="center" shrinkToFit="1"/>
    </xf>
    <xf numFmtId="0" fontId="0" fillId="0" borderId="122" xfId="0" applyFont="1" applyBorder="1" applyAlignment="1" applyProtection="1">
      <alignment horizontal="left" vertical="center" shrinkToFit="1"/>
    </xf>
    <xf numFmtId="0" fontId="5" fillId="0" borderId="121" xfId="0" applyFont="1" applyFill="1" applyBorder="1" applyAlignment="1" applyProtection="1">
      <alignment horizontal="center" vertical="center" wrapText="1" shrinkToFit="1"/>
    </xf>
    <xf numFmtId="0" fontId="0" fillId="0" borderId="124" xfId="0" applyFont="1" applyBorder="1" applyAlignment="1" applyProtection="1">
      <alignment horizontal="left" vertical="center" shrinkToFit="1"/>
    </xf>
    <xf numFmtId="0" fontId="4" fillId="0" borderId="45" xfId="0" applyFont="1" applyFill="1" applyBorder="1" applyAlignment="1" applyProtection="1">
      <alignment horizontal="center" vertical="center" shrinkToFit="1"/>
    </xf>
    <xf numFmtId="0" fontId="5" fillId="0" borderId="16" xfId="0" applyNumberFormat="1" applyFont="1" applyFill="1" applyBorder="1" applyAlignment="1" applyProtection="1">
      <alignment horizontal="center" shrinkToFit="1"/>
    </xf>
    <xf numFmtId="177" fontId="5" fillId="0" borderId="18" xfId="0" applyNumberFormat="1" applyFont="1" applyFill="1" applyBorder="1" applyAlignment="1" applyProtection="1">
      <alignment horizontal="right" shrinkToFit="1"/>
    </xf>
    <xf numFmtId="177" fontId="5" fillId="0" borderId="101" xfId="0" applyNumberFormat="1" applyFont="1" applyFill="1" applyBorder="1" applyAlignment="1" applyProtection="1">
      <alignment horizontal="right" shrinkToFit="1"/>
    </xf>
    <xf numFmtId="0" fontId="5" fillId="2" borderId="22" xfId="0" applyFont="1" applyFill="1" applyBorder="1" applyAlignment="1" applyProtection="1">
      <alignment horizontal="right" shrinkToFit="1"/>
      <protection locked="0"/>
    </xf>
    <xf numFmtId="0" fontId="5" fillId="2" borderId="21" xfId="0" applyFont="1" applyFill="1" applyBorder="1" applyAlignment="1" applyProtection="1">
      <alignment horizontal="right" shrinkToFit="1"/>
      <protection locked="0"/>
    </xf>
    <xf numFmtId="0" fontId="5" fillId="2" borderId="23" xfId="0" applyFont="1" applyFill="1" applyBorder="1" applyAlignment="1" applyProtection="1">
      <alignment horizontal="right" shrinkToFit="1"/>
      <protection locked="0"/>
    </xf>
    <xf numFmtId="0" fontId="4" fillId="0" borderId="19" xfId="0" applyFont="1" applyFill="1" applyBorder="1" applyAlignment="1" applyProtection="1">
      <alignment horizontal="center" vertical="center" shrinkToFit="1"/>
    </xf>
    <xf numFmtId="0" fontId="4" fillId="0" borderId="28" xfId="0" applyFont="1" applyFill="1" applyBorder="1" applyAlignment="1" applyProtection="1">
      <alignment horizontal="center" vertical="center" shrinkToFit="1"/>
    </xf>
    <xf numFmtId="0" fontId="4" fillId="0" borderId="105" xfId="0" applyFont="1" applyFill="1" applyBorder="1" applyAlignment="1" applyProtection="1">
      <alignment horizontal="center" vertical="center" shrinkToFit="1"/>
    </xf>
    <xf numFmtId="0" fontId="4" fillId="0" borderId="59" xfId="0" applyFont="1" applyFill="1" applyBorder="1" applyAlignment="1" applyProtection="1">
      <alignment horizontal="center" vertical="center" shrinkToFit="1"/>
    </xf>
    <xf numFmtId="0" fontId="4" fillId="0" borderId="42" xfId="0" applyFont="1" applyFill="1" applyBorder="1" applyAlignment="1" applyProtection="1">
      <alignment horizontal="center" vertical="center" shrinkToFit="1"/>
    </xf>
    <xf numFmtId="0" fontId="4" fillId="0" borderId="17" xfId="0" applyFont="1" applyFill="1" applyBorder="1" applyAlignment="1" applyProtection="1">
      <alignment horizontal="center" vertical="center" shrinkToFit="1"/>
    </xf>
    <xf numFmtId="0" fontId="4" fillId="0" borderId="26" xfId="0" applyFont="1" applyFill="1" applyBorder="1" applyAlignment="1" applyProtection="1">
      <alignment horizontal="center" vertical="center" shrinkToFit="1"/>
    </xf>
    <xf numFmtId="0" fontId="4" fillId="0" borderId="40" xfId="0" applyFont="1" applyFill="1" applyBorder="1" applyAlignment="1" applyProtection="1">
      <alignment horizontal="center" vertical="center" shrinkToFit="1"/>
    </xf>
    <xf numFmtId="0" fontId="6" fillId="0" borderId="20" xfId="0" applyFont="1" applyFill="1" applyBorder="1" applyAlignment="1" applyProtection="1">
      <alignment horizontal="center" vertical="center" wrapText="1" shrinkToFit="1"/>
    </xf>
    <xf numFmtId="0" fontId="6" fillId="0" borderId="21" xfId="0" applyFont="1" applyFill="1" applyBorder="1" applyAlignment="1" applyProtection="1">
      <alignment horizontal="center" vertical="center" wrapText="1" shrinkToFit="1"/>
    </xf>
    <xf numFmtId="0" fontId="6" fillId="0" borderId="23" xfId="0" applyFont="1" applyFill="1" applyBorder="1" applyAlignment="1" applyProtection="1">
      <alignment horizontal="center" vertical="center" wrapText="1" shrinkToFit="1"/>
    </xf>
    <xf numFmtId="0" fontId="6" fillId="0" borderId="29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6" fillId="0" borderId="31" xfId="0" applyFont="1" applyFill="1" applyBorder="1" applyAlignment="1" applyProtection="1">
      <alignment horizontal="center" vertical="center" wrapText="1" shrinkToFit="1"/>
    </xf>
    <xf numFmtId="0" fontId="6" fillId="0" borderId="125" xfId="0" applyFont="1" applyFill="1" applyBorder="1" applyAlignment="1" applyProtection="1">
      <alignment horizontal="center" vertical="center" wrapText="1" shrinkToFit="1"/>
    </xf>
    <xf numFmtId="0" fontId="6" fillId="0" borderId="33" xfId="0" applyFont="1" applyFill="1" applyBorder="1" applyAlignment="1" applyProtection="1">
      <alignment horizontal="center" vertical="center" wrapText="1" shrinkToFit="1"/>
    </xf>
    <xf numFmtId="0" fontId="6" fillId="0" borderId="44" xfId="0" applyFont="1" applyFill="1" applyBorder="1" applyAlignment="1" applyProtection="1">
      <alignment horizontal="center" vertical="center" wrapText="1" shrinkToFit="1"/>
    </xf>
    <xf numFmtId="0" fontId="5" fillId="0" borderId="148" xfId="0" applyFont="1" applyFill="1" applyBorder="1" applyAlignment="1" applyProtection="1">
      <alignment horizontal="center" shrinkToFit="1"/>
    </xf>
    <xf numFmtId="0" fontId="5" fillId="0" borderId="132" xfId="0" applyFont="1" applyFill="1" applyBorder="1" applyAlignment="1" applyProtection="1">
      <alignment horizontal="center" shrinkToFit="1"/>
    </xf>
    <xf numFmtId="0" fontId="5" fillId="0" borderId="153" xfId="0" applyFont="1" applyFill="1" applyBorder="1" applyAlignment="1" applyProtection="1">
      <alignment horizontal="center" shrinkToFit="1"/>
    </xf>
    <xf numFmtId="0" fontId="5" fillId="0" borderId="135" xfId="0" applyFont="1" applyFill="1" applyBorder="1" applyAlignment="1" applyProtection="1">
      <alignment horizontal="center" shrinkToFit="1"/>
    </xf>
    <xf numFmtId="0" fontId="5" fillId="0" borderId="157" xfId="0" applyFont="1" applyFill="1" applyBorder="1" applyAlignment="1" applyProtection="1">
      <alignment horizontal="center" shrinkToFit="1"/>
    </xf>
    <xf numFmtId="0" fontId="5" fillId="0" borderId="144" xfId="0" applyFont="1" applyFill="1" applyBorder="1" applyAlignment="1" applyProtection="1">
      <alignment horizontal="center" shrinkToFit="1"/>
    </xf>
    <xf numFmtId="0" fontId="4" fillId="2" borderId="126" xfId="0" applyFont="1" applyFill="1" applyBorder="1" applyAlignment="1" applyProtection="1">
      <alignment horizontal="center" vertical="center"/>
      <protection locked="0"/>
    </xf>
    <xf numFmtId="0" fontId="4" fillId="2" borderId="127" xfId="0" applyFont="1" applyFill="1" applyBorder="1" applyAlignment="1" applyProtection="1">
      <alignment horizontal="center" vertical="center"/>
      <protection locked="0"/>
    </xf>
    <xf numFmtId="0" fontId="4" fillId="2" borderId="128" xfId="0" applyFont="1" applyFill="1" applyBorder="1" applyAlignment="1" applyProtection="1">
      <alignment horizontal="center" vertical="center"/>
      <protection locked="0"/>
    </xf>
    <xf numFmtId="0" fontId="4" fillId="0" borderId="58" xfId="0" applyFont="1" applyFill="1" applyBorder="1" applyAlignment="1" applyProtection="1">
      <alignment horizontal="center" vertical="center" shrinkToFit="1"/>
    </xf>
    <xf numFmtId="0" fontId="5" fillId="0" borderId="59" xfId="0" applyNumberFormat="1" applyFont="1" applyFill="1" applyBorder="1" applyAlignment="1" applyProtection="1">
      <alignment horizontal="center" shrinkToFit="1"/>
    </xf>
    <xf numFmtId="177" fontId="5" fillId="0" borderId="149" xfId="0" applyNumberFormat="1" applyFont="1" applyFill="1" applyBorder="1" applyAlignment="1" applyProtection="1">
      <alignment horizontal="right" shrinkToFit="1"/>
    </xf>
    <xf numFmtId="177" fontId="5" fillId="0" borderId="66" xfId="0" applyNumberFormat="1" applyFont="1" applyFill="1" applyBorder="1" applyAlignment="1" applyProtection="1">
      <alignment horizontal="right" shrinkToFit="1"/>
    </xf>
    <xf numFmtId="177" fontId="5" fillId="0" borderId="116" xfId="0" applyNumberFormat="1" applyFont="1" applyFill="1" applyBorder="1" applyAlignment="1" applyProtection="1">
      <alignment horizontal="right" shrinkToFit="1"/>
    </xf>
    <xf numFmtId="0" fontId="5" fillId="0" borderId="149" xfId="0" applyNumberFormat="1" applyFont="1" applyFill="1" applyBorder="1" applyAlignment="1" applyProtection="1">
      <alignment horizontal="right" shrinkToFit="1"/>
    </xf>
    <xf numFmtId="0" fontId="5" fillId="0" borderId="150" xfId="0" applyNumberFormat="1" applyFont="1" applyFill="1" applyBorder="1" applyAlignment="1" applyProtection="1">
      <alignment horizontal="right" shrinkToFit="1"/>
    </xf>
    <xf numFmtId="0" fontId="5" fillId="0" borderId="66" xfId="0" applyNumberFormat="1" applyFont="1" applyFill="1" applyBorder="1" applyAlignment="1" applyProtection="1">
      <alignment horizontal="right" shrinkToFit="1"/>
    </xf>
    <xf numFmtId="0" fontId="5" fillId="0" borderId="70" xfId="0" applyNumberFormat="1" applyFont="1" applyFill="1" applyBorder="1" applyAlignment="1" applyProtection="1">
      <alignment horizontal="right" shrinkToFit="1"/>
    </xf>
    <xf numFmtId="0" fontId="5" fillId="0" borderId="116" xfId="0" applyNumberFormat="1" applyFont="1" applyFill="1" applyBorder="1" applyAlignment="1" applyProtection="1">
      <alignment horizontal="right" shrinkToFit="1"/>
    </xf>
    <xf numFmtId="0" fontId="5" fillId="0" borderId="158" xfId="0" applyNumberFormat="1" applyFont="1" applyFill="1" applyBorder="1" applyAlignment="1" applyProtection="1">
      <alignment horizontal="right" shrinkToFit="1"/>
    </xf>
    <xf numFmtId="0" fontId="4" fillId="0" borderId="159" xfId="0" applyFont="1" applyFill="1" applyBorder="1" applyAlignment="1" applyProtection="1">
      <alignment horizontal="center" vertical="center"/>
      <protection locked="0"/>
    </xf>
    <xf numFmtId="0" fontId="4" fillId="0" borderId="160" xfId="0" applyFont="1" applyFill="1" applyBorder="1" applyAlignment="1" applyProtection="1">
      <alignment horizontal="center" vertical="center"/>
      <protection locked="0"/>
    </xf>
    <xf numFmtId="0" fontId="4" fillId="0" borderId="161" xfId="0" applyFont="1" applyFill="1" applyBorder="1" applyAlignment="1" applyProtection="1">
      <alignment horizontal="center" vertical="center"/>
      <protection locked="0"/>
    </xf>
    <xf numFmtId="0" fontId="4" fillId="0" borderId="140" xfId="0" applyFont="1" applyFill="1" applyBorder="1" applyAlignment="1" applyProtection="1">
      <alignment horizontal="center" vertical="center"/>
      <protection locked="0"/>
    </xf>
    <xf numFmtId="0" fontId="4" fillId="0" borderId="134" xfId="0" applyFont="1" applyFill="1" applyBorder="1" applyAlignment="1" applyProtection="1">
      <alignment horizontal="center" vertical="center"/>
      <protection locked="0"/>
    </xf>
    <xf numFmtId="0" fontId="4" fillId="0" borderId="152" xfId="0" applyFont="1" applyFill="1" applyBorder="1" applyAlignment="1" applyProtection="1">
      <alignment horizontal="center" vertical="center"/>
      <protection locked="0"/>
    </xf>
    <xf numFmtId="0" fontId="4" fillId="0" borderId="145" xfId="0" applyFont="1" applyFill="1" applyBorder="1" applyAlignment="1" applyProtection="1">
      <alignment horizontal="center" vertical="center"/>
      <protection locked="0"/>
    </xf>
    <xf numFmtId="0" fontId="4" fillId="0" borderId="143" xfId="0" applyFont="1" applyFill="1" applyBorder="1" applyAlignment="1" applyProtection="1">
      <alignment horizontal="center" vertical="center"/>
      <protection locked="0"/>
    </xf>
    <xf numFmtId="0" fontId="4" fillId="0" borderId="156" xfId="0" applyFont="1" applyFill="1" applyBorder="1" applyAlignment="1" applyProtection="1">
      <alignment horizontal="center" vertical="center"/>
      <protection locked="0"/>
    </xf>
    <xf numFmtId="0" fontId="5" fillId="0" borderId="61" xfId="0" applyNumberFormat="1" applyFont="1" applyFill="1" applyBorder="1" applyAlignment="1" applyProtection="1">
      <alignment horizontal="center" shrinkToFit="1"/>
    </xf>
    <xf numFmtId="0" fontId="5" fillId="0" borderId="40" xfId="0" applyNumberFormat="1" applyFont="1" applyFill="1" applyBorder="1" applyAlignment="1" applyProtection="1">
      <alignment horizontal="center" vertical="center" shrinkToFit="1"/>
    </xf>
    <xf numFmtId="0" fontId="5" fillId="0" borderId="53" xfId="0" applyNumberFormat="1" applyFont="1" applyFill="1" applyBorder="1" applyAlignment="1" applyProtection="1">
      <alignment horizontal="center" vertical="center" shrinkToFit="1"/>
    </xf>
    <xf numFmtId="0" fontId="5" fillId="0" borderId="38" xfId="0" applyNumberFormat="1" applyFont="1" applyFill="1" applyBorder="1" applyAlignment="1" applyProtection="1">
      <alignment horizontal="center" vertical="center" shrinkToFit="1"/>
    </xf>
    <xf numFmtId="0" fontId="5" fillId="0" borderId="30" xfId="0" applyNumberFormat="1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0" fontId="5" fillId="0" borderId="31" xfId="0" applyNumberFormat="1" applyFont="1" applyFill="1" applyBorder="1" applyAlignment="1" applyProtection="1">
      <alignment horizontal="center" vertical="center" shrinkToFit="1"/>
    </xf>
    <xf numFmtId="0" fontId="5" fillId="0" borderId="43" xfId="0" applyNumberFormat="1" applyFont="1" applyFill="1" applyBorder="1" applyAlignment="1" applyProtection="1">
      <alignment horizontal="center" vertical="center" shrinkToFit="1"/>
    </xf>
    <xf numFmtId="0" fontId="5" fillId="0" borderId="33" xfId="0" applyNumberFormat="1" applyFont="1" applyFill="1" applyBorder="1" applyAlignment="1" applyProtection="1">
      <alignment horizontal="center" vertical="center" shrinkToFit="1"/>
    </xf>
    <xf numFmtId="0" fontId="5" fillId="0" borderId="44" xfId="0" applyNumberFormat="1" applyFont="1" applyFill="1" applyBorder="1" applyAlignment="1" applyProtection="1">
      <alignment horizontal="center" vertical="center" shrinkToFit="1"/>
    </xf>
    <xf numFmtId="176" fontId="5" fillId="0" borderId="59" xfId="0" applyNumberFormat="1" applyFont="1" applyFill="1" applyBorder="1" applyAlignment="1" applyProtection="1">
      <alignment horizontal="right" shrinkToFit="1"/>
    </xf>
    <xf numFmtId="176" fontId="5" fillId="0" borderId="60" xfId="0" applyNumberFormat="1" applyFont="1" applyFill="1" applyBorder="1" applyAlignment="1" applyProtection="1">
      <alignment horizontal="right" shrinkToFit="1"/>
    </xf>
    <xf numFmtId="177" fontId="5" fillId="0" borderId="67" xfId="0" applyNumberFormat="1" applyFont="1" applyFill="1" applyBorder="1" applyAlignment="1" applyProtection="1">
      <alignment horizontal="center" shrinkToFit="1"/>
    </xf>
    <xf numFmtId="177" fontId="5" fillId="0" borderId="68" xfId="0" applyNumberFormat="1" applyFont="1" applyFill="1" applyBorder="1" applyAlignment="1" applyProtection="1">
      <alignment horizontal="center" shrinkToFit="1"/>
    </xf>
    <xf numFmtId="177" fontId="5" fillId="0" borderId="69" xfId="0" applyNumberFormat="1" applyFont="1" applyFill="1" applyBorder="1" applyAlignment="1" applyProtection="1">
      <alignment horizontal="center" shrinkToFit="1"/>
    </xf>
    <xf numFmtId="177" fontId="5" fillId="0" borderId="71" xfId="0" applyNumberFormat="1" applyFont="1" applyFill="1" applyBorder="1" applyAlignment="1" applyProtection="1">
      <alignment horizontal="center" shrinkToFit="1"/>
    </xf>
    <xf numFmtId="177" fontId="5" fillId="0" borderId="72" xfId="0" applyNumberFormat="1" applyFont="1" applyFill="1" applyBorder="1" applyAlignment="1" applyProtection="1">
      <alignment horizontal="center" shrinkToFit="1"/>
    </xf>
    <xf numFmtId="177" fontId="5" fillId="0" borderId="73" xfId="0" applyNumberFormat="1" applyFont="1" applyFill="1" applyBorder="1" applyAlignment="1" applyProtection="1">
      <alignment horizontal="center" shrinkToFit="1"/>
    </xf>
    <xf numFmtId="177" fontId="5" fillId="0" borderId="117" xfId="0" applyNumberFormat="1" applyFont="1" applyFill="1" applyBorder="1" applyAlignment="1" applyProtection="1">
      <alignment horizontal="center" shrinkToFit="1"/>
    </xf>
    <xf numFmtId="177" fontId="5" fillId="0" borderId="118" xfId="0" applyNumberFormat="1" applyFont="1" applyFill="1" applyBorder="1" applyAlignment="1" applyProtection="1">
      <alignment horizontal="center" shrinkToFit="1"/>
    </xf>
    <xf numFmtId="177" fontId="5" fillId="0" borderId="119" xfId="0" applyNumberFormat="1" applyFont="1" applyFill="1" applyBorder="1" applyAlignment="1" applyProtection="1">
      <alignment horizontal="center" shrinkToFit="1"/>
    </xf>
    <xf numFmtId="178" fontId="5" fillId="0" borderId="81" xfId="0" applyNumberFormat="1" applyFont="1" applyFill="1" applyBorder="1" applyAlignment="1" applyProtection="1">
      <alignment horizontal="center" shrinkToFit="1"/>
    </xf>
    <xf numFmtId="178" fontId="5" fillId="0" borderId="53" xfId="0" applyNumberFormat="1" applyFont="1" applyFill="1" applyBorder="1" applyAlignment="1" applyProtection="1">
      <alignment horizontal="center" shrinkToFit="1"/>
    </xf>
    <xf numFmtId="178" fontId="5" fillId="0" borderId="38" xfId="0" applyNumberFormat="1" applyFont="1" applyFill="1" applyBorder="1" applyAlignment="1" applyProtection="1">
      <alignment horizontal="center" shrinkToFit="1"/>
    </xf>
    <xf numFmtId="178" fontId="5" fillId="0" borderId="11" xfId="0" applyNumberFormat="1" applyFont="1" applyFill="1" applyBorder="1" applyAlignment="1" applyProtection="1">
      <alignment horizontal="center" shrinkToFit="1"/>
    </xf>
    <xf numFmtId="178" fontId="5" fillId="0" borderId="0" xfId="0" applyNumberFormat="1" applyFont="1" applyFill="1" applyBorder="1" applyAlignment="1" applyProtection="1">
      <alignment horizontal="center" shrinkToFit="1"/>
    </xf>
    <xf numFmtId="178" fontId="5" fillId="0" borderId="31" xfId="0" applyNumberFormat="1" applyFont="1" applyFill="1" applyBorder="1" applyAlignment="1" applyProtection="1">
      <alignment horizontal="center" shrinkToFit="1"/>
    </xf>
    <xf numFmtId="178" fontId="5" fillId="0" borderId="32" xfId="0" applyNumberFormat="1" applyFont="1" applyFill="1" applyBorder="1" applyAlignment="1" applyProtection="1">
      <alignment horizontal="center" shrinkToFit="1"/>
    </xf>
    <xf numFmtId="178" fontId="5" fillId="0" borderId="33" xfId="0" applyNumberFormat="1" applyFont="1" applyFill="1" applyBorder="1" applyAlignment="1" applyProtection="1">
      <alignment horizontal="center" shrinkToFit="1"/>
    </xf>
    <xf numFmtId="178" fontId="5" fillId="0" borderId="44" xfId="0" applyNumberFormat="1" applyFont="1" applyFill="1" applyBorder="1" applyAlignment="1" applyProtection="1">
      <alignment horizontal="center" shrinkToFit="1"/>
    </xf>
    <xf numFmtId="177" fontId="5" fillId="0" borderId="40" xfId="0" applyNumberFormat="1" applyFont="1" applyFill="1" applyBorder="1" applyAlignment="1" applyProtection="1">
      <alignment horizontal="center" shrinkToFit="1"/>
    </xf>
    <xf numFmtId="177" fontId="5" fillId="0" borderId="53" xfId="0" applyNumberFormat="1" applyFont="1" applyFill="1" applyBorder="1" applyAlignment="1" applyProtection="1">
      <alignment horizontal="center" shrinkToFit="1"/>
    </xf>
    <xf numFmtId="177" fontId="5" fillId="0" borderId="38" xfId="0" applyNumberFormat="1" applyFont="1" applyFill="1" applyBorder="1" applyAlignment="1" applyProtection="1">
      <alignment horizontal="center" shrinkToFit="1"/>
    </xf>
    <xf numFmtId="177" fontId="5" fillId="0" borderId="30" xfId="0" applyNumberFormat="1" applyFont="1" applyFill="1" applyBorder="1" applyAlignment="1" applyProtection="1">
      <alignment horizontal="center" shrinkToFit="1"/>
    </xf>
    <xf numFmtId="177" fontId="5" fillId="0" borderId="0" xfId="0" applyNumberFormat="1" applyFont="1" applyFill="1" applyBorder="1" applyAlignment="1" applyProtection="1">
      <alignment horizontal="center" shrinkToFit="1"/>
    </xf>
    <xf numFmtId="177" fontId="5" fillId="0" borderId="31" xfId="0" applyNumberFormat="1" applyFont="1" applyFill="1" applyBorder="1" applyAlignment="1" applyProtection="1">
      <alignment horizontal="center" shrinkToFit="1"/>
    </xf>
    <xf numFmtId="177" fontId="5" fillId="0" borderId="43" xfId="0" applyNumberFormat="1" applyFont="1" applyFill="1" applyBorder="1" applyAlignment="1" applyProtection="1">
      <alignment horizontal="center" shrinkToFit="1"/>
    </xf>
    <xf numFmtId="177" fontId="5" fillId="0" borderId="33" xfId="0" applyNumberFormat="1" applyFont="1" applyFill="1" applyBorder="1" applyAlignment="1" applyProtection="1">
      <alignment horizontal="center" shrinkToFit="1"/>
    </xf>
    <xf numFmtId="177" fontId="5" fillId="0" borderId="44" xfId="0" applyNumberFormat="1" applyFont="1" applyFill="1" applyBorder="1" applyAlignment="1" applyProtection="1">
      <alignment horizontal="center" shrinkToFit="1"/>
    </xf>
    <xf numFmtId="177" fontId="5" fillId="0" borderId="80" xfId="0" applyNumberFormat="1" applyFont="1" applyFill="1" applyBorder="1" applyAlignment="1" applyProtection="1">
      <alignment horizontal="center" shrinkToFit="1"/>
    </xf>
    <xf numFmtId="177" fontId="5" fillId="0" borderId="64" xfId="0" applyNumberFormat="1" applyFont="1" applyFill="1" applyBorder="1" applyAlignment="1" applyProtection="1">
      <alignment horizontal="center" shrinkToFit="1"/>
    </xf>
    <xf numFmtId="177" fontId="5" fillId="0" borderId="100" xfId="0" applyNumberFormat="1" applyFont="1" applyFill="1" applyBorder="1" applyAlignment="1" applyProtection="1">
      <alignment horizontal="center" shrinkToFit="1"/>
    </xf>
    <xf numFmtId="178" fontId="5" fillId="0" borderId="40" xfId="0" applyNumberFormat="1" applyFont="1" applyFill="1" applyBorder="1" applyAlignment="1" applyProtection="1">
      <alignment horizontal="center" shrinkToFit="1"/>
    </xf>
    <xf numFmtId="178" fontId="5" fillId="0" borderId="30" xfId="0" applyNumberFormat="1" applyFont="1" applyFill="1" applyBorder="1" applyAlignment="1" applyProtection="1">
      <alignment horizontal="center" shrinkToFit="1"/>
    </xf>
    <xf numFmtId="178" fontId="5" fillId="0" borderId="43" xfId="0" applyNumberFormat="1" applyFont="1" applyFill="1" applyBorder="1" applyAlignment="1" applyProtection="1">
      <alignment horizontal="center" shrinkToFit="1"/>
    </xf>
    <xf numFmtId="0" fontId="5" fillId="0" borderId="80" xfId="0" applyNumberFormat="1" applyFont="1" applyFill="1" applyBorder="1" applyAlignment="1" applyProtection="1">
      <alignment horizontal="center" shrinkToFit="1"/>
    </xf>
    <xf numFmtId="0" fontId="5" fillId="0" borderId="64" xfId="0" applyNumberFormat="1" applyFont="1" applyFill="1" applyBorder="1" applyAlignment="1" applyProtection="1">
      <alignment horizontal="center" shrinkToFit="1"/>
    </xf>
    <xf numFmtId="0" fontId="5" fillId="0" borderId="100" xfId="0" applyNumberFormat="1" applyFont="1" applyFill="1" applyBorder="1" applyAlignment="1" applyProtection="1">
      <alignment horizontal="center" shrinkToFit="1"/>
    </xf>
    <xf numFmtId="0" fontId="4" fillId="0" borderId="62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 shrinkToFit="1"/>
    </xf>
    <xf numFmtId="0" fontId="4" fillId="0" borderId="32" xfId="0" applyFont="1" applyFill="1" applyBorder="1" applyAlignment="1" applyProtection="1">
      <alignment horizontal="center" vertical="center" shrinkToFit="1"/>
    </xf>
    <xf numFmtId="176" fontId="5" fillId="2" borderId="16" xfId="0" applyNumberFormat="1" applyFont="1" applyFill="1" applyBorder="1" applyAlignment="1" applyProtection="1">
      <alignment horizontal="right" shrinkToFit="1"/>
    </xf>
    <xf numFmtId="176" fontId="5" fillId="2" borderId="18" xfId="0" applyNumberFormat="1" applyFont="1" applyFill="1" applyBorder="1" applyAlignment="1" applyProtection="1">
      <alignment horizontal="right" shrinkToFit="1"/>
    </xf>
    <xf numFmtId="176" fontId="5" fillId="2" borderId="25" xfId="0" applyNumberFormat="1" applyFont="1" applyFill="1" applyBorder="1" applyAlignment="1" applyProtection="1">
      <alignment horizontal="right" shrinkToFit="1"/>
    </xf>
    <xf numFmtId="176" fontId="5" fillId="2" borderId="27" xfId="0" applyNumberFormat="1" applyFont="1" applyFill="1" applyBorder="1" applyAlignment="1" applyProtection="1">
      <alignment horizontal="right" shrinkToFit="1"/>
    </xf>
    <xf numFmtId="176" fontId="5" fillId="2" borderId="59" xfId="0" applyNumberFormat="1" applyFont="1" applyFill="1" applyBorder="1" applyAlignment="1" applyProtection="1">
      <alignment horizontal="right" shrinkToFit="1"/>
    </xf>
    <xf numFmtId="176" fontId="5" fillId="2" borderId="60" xfId="0" applyNumberFormat="1" applyFont="1" applyFill="1" applyBorder="1" applyAlignment="1" applyProtection="1">
      <alignment horizontal="right" shrinkToFit="1"/>
    </xf>
    <xf numFmtId="177" fontId="5" fillId="0" borderId="129" xfId="0" applyNumberFormat="1" applyFont="1" applyFill="1" applyBorder="1" applyAlignment="1" applyProtection="1">
      <alignment horizontal="right" shrinkToFit="1"/>
    </xf>
    <xf numFmtId="177" fontId="5" fillId="0" borderId="151" xfId="0" applyNumberFormat="1" applyFont="1" applyFill="1" applyBorder="1" applyAlignment="1" applyProtection="1">
      <alignment horizontal="right" shrinkToFit="1"/>
    </xf>
    <xf numFmtId="177" fontId="5" fillId="0" borderId="155" xfId="0" applyNumberFormat="1" applyFont="1" applyFill="1" applyBorder="1" applyAlignment="1" applyProtection="1">
      <alignment horizontal="right" shrinkToFit="1"/>
    </xf>
    <xf numFmtId="177" fontId="5" fillId="0" borderId="130" xfId="0" applyNumberFormat="1" applyFont="1" applyFill="1" applyBorder="1" applyAlignment="1" applyProtection="1">
      <alignment horizontal="right" shrinkToFit="1"/>
    </xf>
    <xf numFmtId="177" fontId="5" fillId="0" borderId="131" xfId="0" applyNumberFormat="1" applyFont="1" applyFill="1" applyBorder="1" applyAlignment="1" applyProtection="1">
      <alignment horizontal="right" shrinkToFit="1"/>
    </xf>
    <xf numFmtId="177" fontId="5" fillId="0" borderId="139" xfId="0" applyNumberFormat="1" applyFont="1" applyFill="1" applyBorder="1" applyAlignment="1" applyProtection="1">
      <alignment horizontal="right" shrinkToFit="1"/>
    </xf>
    <xf numFmtId="177" fontId="5" fillId="0" borderId="133" xfId="0" applyNumberFormat="1" applyFont="1" applyFill="1" applyBorder="1" applyAlignment="1" applyProtection="1">
      <alignment horizontal="right" shrinkToFit="1"/>
    </xf>
    <xf numFmtId="177" fontId="5" fillId="0" borderId="134" xfId="0" applyNumberFormat="1" applyFont="1" applyFill="1" applyBorder="1" applyAlignment="1" applyProtection="1">
      <alignment horizontal="right" shrinkToFit="1"/>
    </xf>
    <xf numFmtId="177" fontId="5" fillId="0" borderId="141" xfId="0" applyNumberFormat="1" applyFont="1" applyFill="1" applyBorder="1" applyAlignment="1" applyProtection="1">
      <alignment horizontal="right" shrinkToFit="1"/>
    </xf>
    <xf numFmtId="177" fontId="5" fillId="0" borderId="142" xfId="0" applyNumberFormat="1" applyFont="1" applyFill="1" applyBorder="1" applyAlignment="1" applyProtection="1">
      <alignment horizontal="right" shrinkToFit="1"/>
    </xf>
    <xf numFmtId="177" fontId="5" fillId="0" borderId="143" xfId="0" applyNumberFormat="1" applyFont="1" applyFill="1" applyBorder="1" applyAlignment="1" applyProtection="1">
      <alignment horizontal="right" shrinkToFit="1"/>
    </xf>
    <xf numFmtId="177" fontId="5" fillId="0" borderId="146" xfId="0" applyNumberFormat="1" applyFont="1" applyFill="1" applyBorder="1" applyAlignment="1" applyProtection="1">
      <alignment horizontal="right" shrinkToFit="1"/>
    </xf>
    <xf numFmtId="177" fontId="5" fillId="0" borderId="147" xfId="0" applyNumberFormat="1" applyFont="1" applyFill="1" applyBorder="1" applyAlignment="1" applyProtection="1">
      <alignment horizontal="right" shrinkToFit="1"/>
    </xf>
    <xf numFmtId="177" fontId="5" fillId="0" borderId="152" xfId="0" applyNumberFormat="1" applyFont="1" applyFill="1" applyBorder="1" applyAlignment="1" applyProtection="1">
      <alignment horizontal="right" shrinkToFit="1"/>
    </xf>
    <xf numFmtId="177" fontId="5" fillId="0" borderId="156" xfId="0" applyNumberFormat="1" applyFont="1" applyFill="1" applyBorder="1" applyAlignment="1" applyProtection="1">
      <alignment horizontal="right" shrinkToFit="1"/>
    </xf>
  </cellXfs>
  <cellStyles count="1">
    <cellStyle name="標準" xfId="0" builtinId="0"/>
  </cellStyles>
  <dxfs count="41"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G183"/>
  <sheetViews>
    <sheetView tabSelected="1" view="pageBreakPreview" zoomScale="80" zoomScaleNormal="100" zoomScaleSheetLayoutView="80" workbookViewId="0">
      <pane ySplit="9" topLeftCell="A10" activePane="bottomLeft" state="frozen"/>
      <selection pane="bottomLeft" activeCell="DH36" sqref="DH36"/>
    </sheetView>
  </sheetViews>
  <sheetFormatPr defaultColWidth="1.625" defaultRowHeight="8.25" customHeight="1"/>
  <cols>
    <col min="1" max="3" width="1.625" style="7"/>
    <col min="4" max="16" width="1.125" style="7" customWidth="1"/>
    <col min="17" max="22" width="1.625" style="7" customWidth="1"/>
    <col min="23" max="28" width="1.75" style="7" customWidth="1"/>
    <col min="29" max="39" width="1.625" style="7"/>
    <col min="40" max="40" width="1.625" style="7" customWidth="1"/>
    <col min="41" max="45" width="1.625" style="7"/>
    <col min="46" max="46" width="1.625" style="7" customWidth="1"/>
    <col min="47" max="57" width="1.625" style="7"/>
    <col min="58" max="58" width="1.625" style="7" customWidth="1"/>
    <col min="59" max="63" width="1.625" style="7"/>
    <col min="64" max="64" width="1.625" style="7" customWidth="1"/>
    <col min="65" max="70" width="1.625" style="7"/>
    <col min="71" max="72" width="0" style="7" hidden="1" customWidth="1"/>
    <col min="73" max="73" width="4.5" style="7" hidden="1" customWidth="1"/>
    <col min="74" max="76" width="0" style="7" hidden="1" customWidth="1"/>
    <col min="77" max="84" width="1.625" style="7"/>
    <col min="85" max="85" width="2.375" style="7" bestFit="1" customWidth="1"/>
    <col min="86" max="97" width="1.625" style="7"/>
    <col min="98" max="98" width="7.125" style="7" customWidth="1"/>
    <col min="99" max="16384" width="1.625" style="7"/>
  </cols>
  <sheetData>
    <row r="1" spans="1:98" ht="15" customHeight="1">
      <c r="A1" s="398" t="s">
        <v>0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422" t="s">
        <v>35</v>
      </c>
      <c r="BV1" s="422"/>
      <c r="BW1" s="422"/>
      <c r="BX1" s="422"/>
      <c r="BY1" s="422"/>
      <c r="BZ1" s="422"/>
      <c r="CA1" s="422"/>
      <c r="CB1" s="422"/>
      <c r="CC1" s="422"/>
      <c r="CD1" s="398"/>
      <c r="CE1" s="398"/>
      <c r="CF1" s="398"/>
      <c r="CG1" s="398"/>
      <c r="CH1" s="398"/>
      <c r="CI1" s="398"/>
      <c r="CJ1" s="398"/>
      <c r="CK1" s="398"/>
      <c r="CL1" s="398"/>
      <c r="CM1" s="398"/>
      <c r="CN1" s="398"/>
      <c r="CO1" s="398"/>
      <c r="CP1" s="1"/>
    </row>
    <row r="2" spans="1:98" ht="12" customHeight="1">
      <c r="A2" s="399" t="s">
        <v>1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  <c r="U2" s="399"/>
      <c r="V2" s="399"/>
      <c r="W2" s="399"/>
      <c r="X2" s="399"/>
      <c r="Y2" s="399"/>
      <c r="Z2" s="399"/>
      <c r="AA2" s="399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  <c r="AO2" s="399"/>
      <c r="AP2" s="399"/>
      <c r="AQ2" s="399"/>
      <c r="AR2" s="399"/>
      <c r="AS2" s="399"/>
      <c r="AT2" s="399"/>
      <c r="AU2" s="399"/>
      <c r="AV2" s="399"/>
      <c r="AW2" s="399"/>
      <c r="AX2" s="399"/>
      <c r="AY2" s="399"/>
      <c r="AZ2" s="399"/>
      <c r="BA2" s="399"/>
      <c r="BB2" s="399"/>
      <c r="BC2" s="399"/>
      <c r="BD2" s="399"/>
      <c r="BE2" s="399"/>
      <c r="BF2" s="399"/>
      <c r="BG2" s="399"/>
      <c r="BH2" s="399"/>
      <c r="BI2" s="399"/>
      <c r="BJ2" s="399"/>
      <c r="BK2" s="399"/>
      <c r="BL2" s="399"/>
      <c r="BM2" s="399"/>
      <c r="BN2" s="399"/>
      <c r="BO2" s="399"/>
      <c r="BP2" s="399"/>
      <c r="BQ2" s="399"/>
      <c r="BR2" s="399"/>
      <c r="BS2" s="399"/>
      <c r="BT2" s="399"/>
      <c r="BU2" s="399"/>
      <c r="BV2" s="399"/>
      <c r="BW2" s="399"/>
      <c r="BX2" s="399"/>
      <c r="BY2" s="399"/>
      <c r="BZ2" s="399"/>
      <c r="CA2" s="399"/>
      <c r="CB2" s="399"/>
      <c r="CC2" s="399"/>
      <c r="CD2" s="399"/>
      <c r="CE2" s="399"/>
      <c r="CF2" s="399"/>
      <c r="CG2" s="399"/>
      <c r="CH2" s="399"/>
      <c r="CI2" s="399"/>
      <c r="CJ2" s="399"/>
      <c r="CK2" s="399"/>
      <c r="CL2" s="399"/>
      <c r="CM2" s="399"/>
      <c r="CN2" s="399"/>
      <c r="CO2" s="399"/>
      <c r="CP2" s="399"/>
    </row>
    <row r="3" spans="1:98" ht="8.25" customHeight="1">
      <c r="A3" s="399"/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399"/>
      <c r="AF3" s="399"/>
      <c r="AG3" s="399"/>
      <c r="AH3" s="399"/>
      <c r="AI3" s="399"/>
      <c r="AJ3" s="399"/>
      <c r="AK3" s="399"/>
      <c r="AL3" s="399"/>
      <c r="AM3" s="399"/>
      <c r="AN3" s="399"/>
      <c r="AO3" s="399"/>
      <c r="AP3" s="399"/>
      <c r="AQ3" s="399"/>
      <c r="AR3" s="399"/>
      <c r="AS3" s="399"/>
      <c r="AT3" s="399"/>
      <c r="AU3" s="399"/>
      <c r="AV3" s="399"/>
      <c r="AW3" s="399"/>
      <c r="AX3" s="399"/>
      <c r="AY3" s="399"/>
      <c r="AZ3" s="399"/>
      <c r="BA3" s="399"/>
      <c r="BB3" s="399"/>
      <c r="BC3" s="399"/>
      <c r="BD3" s="399"/>
      <c r="BE3" s="399"/>
      <c r="BF3" s="399"/>
      <c r="BG3" s="399"/>
      <c r="BH3" s="399"/>
      <c r="BI3" s="399"/>
      <c r="BJ3" s="399"/>
      <c r="BK3" s="399"/>
      <c r="BL3" s="399"/>
      <c r="BM3" s="399"/>
      <c r="BN3" s="399"/>
      <c r="BO3" s="399"/>
      <c r="BP3" s="399"/>
      <c r="BQ3" s="399"/>
      <c r="BR3" s="399"/>
      <c r="BS3" s="399"/>
      <c r="BT3" s="399"/>
      <c r="BU3" s="399"/>
      <c r="BV3" s="399"/>
      <c r="BW3" s="399"/>
      <c r="BX3" s="399"/>
      <c r="BY3" s="399"/>
      <c r="BZ3" s="399"/>
      <c r="CA3" s="399"/>
      <c r="CB3" s="399"/>
      <c r="CC3" s="399"/>
      <c r="CD3" s="399"/>
      <c r="CE3" s="399"/>
      <c r="CF3" s="399"/>
      <c r="CG3" s="399"/>
      <c r="CH3" s="399"/>
      <c r="CI3" s="399"/>
      <c r="CJ3" s="399"/>
      <c r="CK3" s="399"/>
      <c r="CL3" s="399"/>
      <c r="CM3" s="399"/>
      <c r="CN3" s="399"/>
      <c r="CO3" s="399"/>
      <c r="CP3" s="399"/>
      <c r="CT3" s="223" t="s">
        <v>13</v>
      </c>
    </row>
    <row r="4" spans="1:98" ht="8.25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T4" s="106"/>
    </row>
    <row r="5" spans="1:98" ht="15.75" customHeight="1">
      <c r="A5" s="166" t="s">
        <v>2</v>
      </c>
      <c r="B5" s="103"/>
      <c r="C5" s="400"/>
      <c r="D5" s="407" t="s">
        <v>3</v>
      </c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13" t="s">
        <v>4</v>
      </c>
      <c r="R5" s="413"/>
      <c r="S5" s="413"/>
      <c r="T5" s="413"/>
      <c r="U5" s="413"/>
      <c r="V5" s="413"/>
      <c r="W5" s="413" t="s">
        <v>5</v>
      </c>
      <c r="X5" s="413"/>
      <c r="Y5" s="413"/>
      <c r="Z5" s="413"/>
      <c r="AA5" s="413"/>
      <c r="AB5" s="413"/>
      <c r="AC5" s="413" t="s">
        <v>6</v>
      </c>
      <c r="AD5" s="413"/>
      <c r="AE5" s="413"/>
      <c r="AF5" s="413"/>
      <c r="AG5" s="413"/>
      <c r="AH5" s="416"/>
      <c r="AI5" s="423" t="s">
        <v>36</v>
      </c>
      <c r="AJ5" s="424"/>
      <c r="AK5" s="424"/>
      <c r="AL5" s="424"/>
      <c r="AM5" s="424"/>
      <c r="AN5" s="424"/>
      <c r="AO5" s="424"/>
      <c r="AP5" s="424"/>
      <c r="AQ5" s="427" t="s">
        <v>37</v>
      </c>
      <c r="AR5" s="427">
        <f>SUM(AI10:AN44)</f>
        <v>0</v>
      </c>
      <c r="AS5" s="427"/>
      <c r="AT5" s="427"/>
      <c r="AU5" s="427"/>
      <c r="AV5" s="427" t="s">
        <v>38</v>
      </c>
      <c r="AW5" s="429" t="s">
        <v>39</v>
      </c>
      <c r="AX5" s="429"/>
      <c r="AY5" s="429"/>
      <c r="AZ5" s="430"/>
      <c r="BA5" s="419" t="s">
        <v>17</v>
      </c>
      <c r="BB5" s="420"/>
      <c r="BC5" s="420"/>
      <c r="BD5" s="420"/>
      <c r="BE5" s="420"/>
      <c r="BF5" s="420"/>
      <c r="BG5" s="420"/>
      <c r="BH5" s="420"/>
      <c r="BI5" s="420"/>
      <c r="BJ5" s="420"/>
      <c r="BK5" s="420"/>
      <c r="BL5" s="420"/>
      <c r="BM5" s="420"/>
      <c r="BN5" s="420"/>
      <c r="BO5" s="420"/>
      <c r="BP5" s="420"/>
      <c r="BQ5" s="420"/>
      <c r="BR5" s="420"/>
      <c r="BS5" s="420"/>
      <c r="BT5" s="420"/>
      <c r="BU5" s="420"/>
      <c r="BV5" s="420"/>
      <c r="BW5" s="420"/>
      <c r="BX5" s="420"/>
      <c r="BY5" s="420"/>
      <c r="BZ5" s="420"/>
      <c r="CA5" s="420"/>
      <c r="CB5" s="420"/>
      <c r="CC5" s="420"/>
      <c r="CD5" s="420"/>
      <c r="CE5" s="420"/>
      <c r="CF5" s="420"/>
      <c r="CG5" s="420"/>
      <c r="CH5" s="420"/>
      <c r="CI5" s="420"/>
      <c r="CJ5" s="420"/>
      <c r="CK5" s="420"/>
      <c r="CL5" s="420"/>
      <c r="CM5" s="420"/>
      <c r="CN5" s="420"/>
      <c r="CO5" s="420"/>
      <c r="CP5" s="421"/>
      <c r="CT5" s="224"/>
    </row>
    <row r="6" spans="1:98" ht="15.75" customHeight="1">
      <c r="A6" s="401"/>
      <c r="B6" s="402"/>
      <c r="C6" s="403"/>
      <c r="D6" s="409"/>
      <c r="E6" s="410"/>
      <c r="F6" s="410"/>
      <c r="G6" s="410"/>
      <c r="H6" s="410"/>
      <c r="I6" s="410"/>
      <c r="J6" s="410"/>
      <c r="K6" s="410"/>
      <c r="L6" s="410"/>
      <c r="M6" s="410"/>
      <c r="N6" s="410"/>
      <c r="O6" s="410"/>
      <c r="P6" s="410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7"/>
      <c r="AI6" s="425"/>
      <c r="AJ6" s="426"/>
      <c r="AK6" s="426"/>
      <c r="AL6" s="426"/>
      <c r="AM6" s="426"/>
      <c r="AN6" s="426"/>
      <c r="AO6" s="426"/>
      <c r="AP6" s="426"/>
      <c r="AQ6" s="428"/>
      <c r="AR6" s="428"/>
      <c r="AS6" s="428"/>
      <c r="AT6" s="428"/>
      <c r="AU6" s="428"/>
      <c r="AV6" s="428"/>
      <c r="AW6" s="431"/>
      <c r="AX6" s="431"/>
      <c r="AY6" s="431"/>
      <c r="AZ6" s="432"/>
      <c r="BA6" s="433" t="s">
        <v>40</v>
      </c>
      <c r="BB6" s="434"/>
      <c r="BC6" s="434"/>
      <c r="BD6" s="434"/>
      <c r="BE6" s="434"/>
      <c r="BF6" s="434"/>
      <c r="BG6" s="434"/>
      <c r="BH6" s="434"/>
      <c r="BI6" s="26" t="s">
        <v>37</v>
      </c>
      <c r="BJ6" s="435">
        <f>SUM(BA10:BF44)</f>
        <v>0</v>
      </c>
      <c r="BK6" s="435"/>
      <c r="BL6" s="435"/>
      <c r="BM6" s="435"/>
      <c r="BN6" s="27" t="s">
        <v>38</v>
      </c>
      <c r="BO6" s="436" t="s">
        <v>39</v>
      </c>
      <c r="BP6" s="436"/>
      <c r="BQ6" s="436"/>
      <c r="BR6" s="437"/>
      <c r="BS6" s="28"/>
      <c r="BT6" s="26"/>
      <c r="BU6" s="26"/>
      <c r="BV6" s="26"/>
      <c r="BW6" s="26"/>
      <c r="BX6" s="29"/>
      <c r="BY6" s="438" t="s">
        <v>18</v>
      </c>
      <c r="BZ6" s="434"/>
      <c r="CA6" s="434"/>
      <c r="CB6" s="434"/>
      <c r="CC6" s="434"/>
      <c r="CD6" s="434"/>
      <c r="CE6" s="434"/>
      <c r="CF6" s="434"/>
      <c r="CG6" s="26" t="s">
        <v>37</v>
      </c>
      <c r="CH6" s="435">
        <f>SUM(BY10:CD44)</f>
        <v>0</v>
      </c>
      <c r="CI6" s="435"/>
      <c r="CJ6" s="435"/>
      <c r="CK6" s="435"/>
      <c r="CL6" s="27" t="s">
        <v>38</v>
      </c>
      <c r="CM6" s="436" t="s">
        <v>39</v>
      </c>
      <c r="CN6" s="436"/>
      <c r="CO6" s="436"/>
      <c r="CP6" s="439"/>
      <c r="CT6" s="225"/>
    </row>
    <row r="7" spans="1:98" ht="8.25" customHeight="1" thickBot="1">
      <c r="A7" s="401"/>
      <c r="B7" s="402"/>
      <c r="C7" s="403"/>
      <c r="D7" s="409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4"/>
      <c r="R7" s="414"/>
      <c r="S7" s="414"/>
      <c r="T7" s="414"/>
      <c r="U7" s="414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4"/>
      <c r="AG7" s="414"/>
      <c r="AH7" s="417"/>
      <c r="AI7" s="447" t="s">
        <v>8</v>
      </c>
      <c r="AJ7" s="394"/>
      <c r="AK7" s="394"/>
      <c r="AL7" s="394"/>
      <c r="AM7" s="394"/>
      <c r="AN7" s="394"/>
      <c r="AO7" s="386" t="s">
        <v>9</v>
      </c>
      <c r="AP7" s="387"/>
      <c r="AQ7" s="387"/>
      <c r="AR7" s="387"/>
      <c r="AS7" s="387"/>
      <c r="AT7" s="388"/>
      <c r="AU7" s="393" t="s">
        <v>10</v>
      </c>
      <c r="AV7" s="394"/>
      <c r="AW7" s="394"/>
      <c r="AX7" s="394"/>
      <c r="AY7" s="394"/>
      <c r="AZ7" s="395"/>
      <c r="BA7" s="447" t="s">
        <v>8</v>
      </c>
      <c r="BB7" s="394"/>
      <c r="BC7" s="394"/>
      <c r="BD7" s="394"/>
      <c r="BE7" s="394"/>
      <c r="BF7" s="394"/>
      <c r="BG7" s="386" t="s">
        <v>9</v>
      </c>
      <c r="BH7" s="387"/>
      <c r="BI7" s="387"/>
      <c r="BJ7" s="387"/>
      <c r="BK7" s="387"/>
      <c r="BL7" s="388"/>
      <c r="BM7" s="393" t="s">
        <v>10</v>
      </c>
      <c r="BN7" s="394"/>
      <c r="BO7" s="394"/>
      <c r="BP7" s="394"/>
      <c r="BQ7" s="394"/>
      <c r="BR7" s="452"/>
      <c r="BS7" s="14"/>
      <c r="BT7" s="15"/>
      <c r="BU7" s="15"/>
      <c r="BV7" s="15"/>
      <c r="BW7" s="15"/>
      <c r="BX7" s="30"/>
      <c r="BY7" s="455" t="s">
        <v>8</v>
      </c>
      <c r="BZ7" s="456"/>
      <c r="CA7" s="456"/>
      <c r="CB7" s="456"/>
      <c r="CC7" s="456"/>
      <c r="CD7" s="457"/>
      <c r="CE7" s="386" t="s">
        <v>9</v>
      </c>
      <c r="CF7" s="387"/>
      <c r="CG7" s="387"/>
      <c r="CH7" s="387"/>
      <c r="CI7" s="387"/>
      <c r="CJ7" s="388"/>
      <c r="CK7" s="393" t="s">
        <v>10</v>
      </c>
      <c r="CL7" s="394"/>
      <c r="CM7" s="394"/>
      <c r="CN7" s="394"/>
      <c r="CO7" s="394"/>
      <c r="CP7" s="395"/>
      <c r="CT7" s="226"/>
    </row>
    <row r="8" spans="1:98" ht="8.25" customHeight="1">
      <c r="A8" s="401"/>
      <c r="B8" s="402"/>
      <c r="C8" s="403"/>
      <c r="D8" s="409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7"/>
      <c r="AI8" s="448"/>
      <c r="AJ8" s="199"/>
      <c r="AK8" s="199"/>
      <c r="AL8" s="199"/>
      <c r="AM8" s="199"/>
      <c r="AN8" s="199"/>
      <c r="AO8" s="389"/>
      <c r="AP8" s="389"/>
      <c r="AQ8" s="389"/>
      <c r="AR8" s="389"/>
      <c r="AS8" s="389"/>
      <c r="AT8" s="390"/>
      <c r="AU8" s="199"/>
      <c r="AV8" s="199"/>
      <c r="AW8" s="199"/>
      <c r="AX8" s="199"/>
      <c r="AY8" s="199"/>
      <c r="AZ8" s="396"/>
      <c r="BA8" s="448"/>
      <c r="BB8" s="199"/>
      <c r="BC8" s="199"/>
      <c r="BD8" s="199"/>
      <c r="BE8" s="199"/>
      <c r="BF8" s="199"/>
      <c r="BG8" s="389"/>
      <c r="BH8" s="389"/>
      <c r="BI8" s="389"/>
      <c r="BJ8" s="389"/>
      <c r="BK8" s="389"/>
      <c r="BL8" s="390"/>
      <c r="BM8" s="199"/>
      <c r="BN8" s="199"/>
      <c r="BO8" s="199"/>
      <c r="BP8" s="199"/>
      <c r="BQ8" s="199"/>
      <c r="BR8" s="453"/>
      <c r="BS8" s="16"/>
      <c r="BT8" s="17"/>
      <c r="BU8" s="17"/>
      <c r="BV8" s="17"/>
      <c r="BW8" s="17"/>
      <c r="BX8" s="31"/>
      <c r="BY8" s="458"/>
      <c r="BZ8" s="459"/>
      <c r="CA8" s="459"/>
      <c r="CB8" s="459"/>
      <c r="CC8" s="459"/>
      <c r="CD8" s="460"/>
      <c r="CE8" s="389"/>
      <c r="CF8" s="389"/>
      <c r="CG8" s="389"/>
      <c r="CH8" s="389"/>
      <c r="CI8" s="389"/>
      <c r="CJ8" s="390"/>
      <c r="CK8" s="199"/>
      <c r="CL8" s="199"/>
      <c r="CM8" s="199"/>
      <c r="CN8" s="199"/>
      <c r="CO8" s="199"/>
      <c r="CP8" s="396"/>
      <c r="CT8" s="13"/>
    </row>
    <row r="9" spans="1:98" ht="8.25" customHeight="1">
      <c r="A9" s="404"/>
      <c r="B9" s="405"/>
      <c r="C9" s="406"/>
      <c r="D9" s="411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5"/>
      <c r="R9" s="415"/>
      <c r="S9" s="415"/>
      <c r="T9" s="415"/>
      <c r="U9" s="415"/>
      <c r="V9" s="415"/>
      <c r="W9" s="415"/>
      <c r="X9" s="415"/>
      <c r="Y9" s="415"/>
      <c r="Z9" s="415"/>
      <c r="AA9" s="415"/>
      <c r="AB9" s="415"/>
      <c r="AC9" s="415"/>
      <c r="AD9" s="415"/>
      <c r="AE9" s="415"/>
      <c r="AF9" s="415"/>
      <c r="AG9" s="415"/>
      <c r="AH9" s="418"/>
      <c r="AI9" s="449"/>
      <c r="AJ9" s="450"/>
      <c r="AK9" s="450"/>
      <c r="AL9" s="450"/>
      <c r="AM9" s="450"/>
      <c r="AN9" s="450"/>
      <c r="AO9" s="391"/>
      <c r="AP9" s="391"/>
      <c r="AQ9" s="391"/>
      <c r="AR9" s="391"/>
      <c r="AS9" s="391"/>
      <c r="AT9" s="392"/>
      <c r="AU9" s="201"/>
      <c r="AV9" s="201"/>
      <c r="AW9" s="201"/>
      <c r="AX9" s="201"/>
      <c r="AY9" s="201"/>
      <c r="AZ9" s="397"/>
      <c r="BA9" s="451"/>
      <c r="BB9" s="201"/>
      <c r="BC9" s="201"/>
      <c r="BD9" s="201"/>
      <c r="BE9" s="201"/>
      <c r="BF9" s="201"/>
      <c r="BG9" s="391"/>
      <c r="BH9" s="391"/>
      <c r="BI9" s="391"/>
      <c r="BJ9" s="391"/>
      <c r="BK9" s="391"/>
      <c r="BL9" s="392"/>
      <c r="BM9" s="201"/>
      <c r="BN9" s="201"/>
      <c r="BO9" s="201"/>
      <c r="BP9" s="201"/>
      <c r="BQ9" s="201"/>
      <c r="BR9" s="454"/>
      <c r="BS9" s="16"/>
      <c r="BT9" s="17"/>
      <c r="BU9" s="17"/>
      <c r="BV9" s="17"/>
      <c r="BW9" s="17"/>
      <c r="BX9" s="31"/>
      <c r="BY9" s="461"/>
      <c r="BZ9" s="462"/>
      <c r="CA9" s="462"/>
      <c r="CB9" s="462"/>
      <c r="CC9" s="462"/>
      <c r="CD9" s="463"/>
      <c r="CE9" s="391"/>
      <c r="CF9" s="391"/>
      <c r="CG9" s="391"/>
      <c r="CH9" s="391"/>
      <c r="CI9" s="391"/>
      <c r="CJ9" s="392"/>
      <c r="CK9" s="201"/>
      <c r="CL9" s="201"/>
      <c r="CM9" s="201"/>
      <c r="CN9" s="201"/>
      <c r="CO9" s="201"/>
      <c r="CP9" s="397"/>
    </row>
    <row r="10" spans="1:98" ht="8.25" customHeight="1">
      <c r="A10" s="360"/>
      <c r="B10" s="361"/>
      <c r="C10" s="362"/>
      <c r="D10" s="440" t="s">
        <v>22</v>
      </c>
      <c r="E10" s="394"/>
      <c r="F10" s="394"/>
      <c r="G10" s="394"/>
      <c r="H10" s="394"/>
      <c r="I10" s="394"/>
      <c r="J10" s="394"/>
      <c r="K10" s="394"/>
      <c r="L10" s="394"/>
      <c r="M10" s="394"/>
      <c r="N10" s="394"/>
      <c r="O10" s="394"/>
      <c r="P10" s="394"/>
      <c r="Q10" s="441"/>
      <c r="R10" s="441"/>
      <c r="S10" s="441"/>
      <c r="T10" s="441"/>
      <c r="U10" s="441"/>
      <c r="V10" s="441"/>
      <c r="W10" s="363"/>
      <c r="X10" s="364"/>
      <c r="Y10" s="364"/>
      <c r="Z10" s="364"/>
      <c r="AA10" s="364"/>
      <c r="AB10" s="365"/>
      <c r="AC10" s="249"/>
      <c r="AD10" s="250"/>
      <c r="AE10" s="250"/>
      <c r="AF10" s="250"/>
      <c r="AG10" s="250"/>
      <c r="AH10" s="251"/>
      <c r="AI10" s="384"/>
      <c r="AJ10" s="385"/>
      <c r="AK10" s="385"/>
      <c r="AL10" s="385"/>
      <c r="AM10" s="385"/>
      <c r="AN10" s="385"/>
      <c r="AO10" s="330">
        <f>IF(ISERROR(ROUNDDOWN(AC10/AI10,2)),0,ROUNDDOWN(AC10/AI10,2))</f>
        <v>0</v>
      </c>
      <c r="AP10" s="330"/>
      <c r="AQ10" s="330"/>
      <c r="AR10" s="330"/>
      <c r="AS10" s="330"/>
      <c r="AT10" s="331"/>
      <c r="AU10" s="330" t="str">
        <f>IF(AO10=0,"",(IF(AO10&gt;=IF(W10&gt;=2,1.98,3.3),"OK","NG")))</f>
        <v/>
      </c>
      <c r="AV10" s="330"/>
      <c r="AW10" s="330"/>
      <c r="AX10" s="330"/>
      <c r="AY10" s="330"/>
      <c r="AZ10" s="442"/>
      <c r="BA10" s="384"/>
      <c r="BB10" s="385"/>
      <c r="BC10" s="385"/>
      <c r="BD10" s="385"/>
      <c r="BE10" s="385"/>
      <c r="BF10" s="385"/>
      <c r="BG10" s="330">
        <f>IF(ISERROR(ROUNDDOWN(AC10/BA10,2)),0,ROUNDDOWN(AC10/BA10,2))</f>
        <v>0</v>
      </c>
      <c r="BH10" s="330"/>
      <c r="BI10" s="330"/>
      <c r="BJ10" s="330"/>
      <c r="BK10" s="330"/>
      <c r="BL10" s="331"/>
      <c r="BM10" s="330" t="str">
        <f>IF(BG10=0,"",(IF(BG10&gt;=IF(W10&gt;=2,1.98,3.3),"OK","NG")))</f>
        <v/>
      </c>
      <c r="BN10" s="330"/>
      <c r="BO10" s="330"/>
      <c r="BP10" s="330"/>
      <c r="BQ10" s="330"/>
      <c r="BR10" s="443"/>
      <c r="BS10" s="23"/>
      <c r="BT10" s="24"/>
      <c r="BU10" s="24"/>
      <c r="BV10" s="24"/>
      <c r="BW10" s="24"/>
      <c r="BX10" s="25"/>
      <c r="BY10" s="444"/>
      <c r="BZ10" s="445"/>
      <c r="CA10" s="445"/>
      <c r="CB10" s="445"/>
      <c r="CC10" s="445"/>
      <c r="CD10" s="446"/>
      <c r="CE10" s="330">
        <f>IF(ISERROR(ROUNDDOWN(AC10/BY10,2)),0,(ROUNDDOWN(AC10/BY10,2)))</f>
        <v>0</v>
      </c>
      <c r="CF10" s="330"/>
      <c r="CG10" s="330"/>
      <c r="CH10" s="330"/>
      <c r="CI10" s="330"/>
      <c r="CJ10" s="331"/>
      <c r="CK10" s="382" t="str">
        <f>IF(CE10=0,"",(IF(CE10&gt;=IF(W10&gt;=2,1.98,3.3),"OK","NG")))</f>
        <v/>
      </c>
      <c r="CL10" s="382"/>
      <c r="CM10" s="382"/>
      <c r="CN10" s="382"/>
      <c r="CO10" s="382"/>
      <c r="CP10" s="383"/>
    </row>
    <row r="11" spans="1:98" ht="8.25" customHeight="1">
      <c r="A11" s="360"/>
      <c r="B11" s="361"/>
      <c r="C11" s="362"/>
      <c r="D11" s="198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202"/>
      <c r="R11" s="202"/>
      <c r="S11" s="202"/>
      <c r="T11" s="202"/>
      <c r="U11" s="202"/>
      <c r="V11" s="202"/>
      <c r="W11" s="366"/>
      <c r="X11" s="367"/>
      <c r="Y11" s="367"/>
      <c r="Z11" s="367"/>
      <c r="AA11" s="367"/>
      <c r="AB11" s="368"/>
      <c r="AC11" s="241"/>
      <c r="AD11" s="242"/>
      <c r="AE11" s="242"/>
      <c r="AF11" s="242"/>
      <c r="AG11" s="242"/>
      <c r="AH11" s="243"/>
      <c r="AI11" s="373"/>
      <c r="AJ11" s="371"/>
      <c r="AK11" s="371"/>
      <c r="AL11" s="371"/>
      <c r="AM11" s="371"/>
      <c r="AN11" s="371"/>
      <c r="AO11" s="182"/>
      <c r="AP11" s="182"/>
      <c r="AQ11" s="182"/>
      <c r="AR11" s="182"/>
      <c r="AS11" s="182"/>
      <c r="AT11" s="183"/>
      <c r="AU11" s="182"/>
      <c r="AV11" s="182"/>
      <c r="AW11" s="182"/>
      <c r="AX11" s="182"/>
      <c r="AY11" s="182"/>
      <c r="AZ11" s="379"/>
      <c r="BA11" s="373"/>
      <c r="BB11" s="371"/>
      <c r="BC11" s="371"/>
      <c r="BD11" s="371"/>
      <c r="BE11" s="371"/>
      <c r="BF11" s="371"/>
      <c r="BG11" s="182"/>
      <c r="BH11" s="182"/>
      <c r="BI11" s="182"/>
      <c r="BJ11" s="182"/>
      <c r="BK11" s="182"/>
      <c r="BL11" s="183"/>
      <c r="BM11" s="182"/>
      <c r="BN11" s="182"/>
      <c r="BO11" s="182"/>
      <c r="BP11" s="182"/>
      <c r="BQ11" s="182"/>
      <c r="BR11" s="349"/>
      <c r="BS11" s="23"/>
      <c r="BT11" s="24"/>
      <c r="BU11" s="24"/>
      <c r="BV11" s="24"/>
      <c r="BW11" s="24"/>
      <c r="BX11" s="25"/>
      <c r="BY11" s="353"/>
      <c r="BZ11" s="354"/>
      <c r="CA11" s="354"/>
      <c r="CB11" s="354"/>
      <c r="CC11" s="354"/>
      <c r="CD11" s="355"/>
      <c r="CE11" s="182"/>
      <c r="CF11" s="182"/>
      <c r="CG11" s="182"/>
      <c r="CH11" s="182"/>
      <c r="CI11" s="182"/>
      <c r="CJ11" s="183"/>
      <c r="CK11" s="186"/>
      <c r="CL11" s="186"/>
      <c r="CM11" s="186"/>
      <c r="CN11" s="186"/>
      <c r="CO11" s="186"/>
      <c r="CP11" s="187"/>
    </row>
    <row r="12" spans="1:98" ht="8.25" customHeight="1">
      <c r="A12" s="360"/>
      <c r="B12" s="361"/>
      <c r="C12" s="362"/>
      <c r="D12" s="198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202"/>
      <c r="R12" s="202"/>
      <c r="S12" s="202"/>
      <c r="T12" s="202"/>
      <c r="U12" s="202"/>
      <c r="V12" s="202"/>
      <c r="W12" s="375"/>
      <c r="X12" s="376"/>
      <c r="Y12" s="376"/>
      <c r="Z12" s="376"/>
      <c r="AA12" s="376"/>
      <c r="AB12" s="377"/>
      <c r="AC12" s="244"/>
      <c r="AD12" s="245"/>
      <c r="AE12" s="245"/>
      <c r="AF12" s="245"/>
      <c r="AG12" s="245"/>
      <c r="AH12" s="246"/>
      <c r="AI12" s="373"/>
      <c r="AJ12" s="371"/>
      <c r="AK12" s="371"/>
      <c r="AL12" s="371"/>
      <c r="AM12" s="371"/>
      <c r="AN12" s="371"/>
      <c r="AO12" s="184"/>
      <c r="AP12" s="184"/>
      <c r="AQ12" s="184"/>
      <c r="AR12" s="184"/>
      <c r="AS12" s="184"/>
      <c r="AT12" s="185"/>
      <c r="AU12" s="182"/>
      <c r="AV12" s="182"/>
      <c r="AW12" s="182"/>
      <c r="AX12" s="182"/>
      <c r="AY12" s="182"/>
      <c r="AZ12" s="379"/>
      <c r="BA12" s="373"/>
      <c r="BB12" s="371"/>
      <c r="BC12" s="371"/>
      <c r="BD12" s="371"/>
      <c r="BE12" s="371"/>
      <c r="BF12" s="371"/>
      <c r="BG12" s="184"/>
      <c r="BH12" s="184"/>
      <c r="BI12" s="184"/>
      <c r="BJ12" s="184"/>
      <c r="BK12" s="184"/>
      <c r="BL12" s="185"/>
      <c r="BM12" s="182"/>
      <c r="BN12" s="182"/>
      <c r="BO12" s="182"/>
      <c r="BP12" s="182"/>
      <c r="BQ12" s="182"/>
      <c r="BR12" s="349"/>
      <c r="BS12" s="23"/>
      <c r="BT12" s="24"/>
      <c r="BU12" s="24"/>
      <c r="BV12" s="24"/>
      <c r="BW12" s="24"/>
      <c r="BX12" s="25"/>
      <c r="BY12" s="356"/>
      <c r="BZ12" s="357"/>
      <c r="CA12" s="357"/>
      <c r="CB12" s="357"/>
      <c r="CC12" s="357"/>
      <c r="CD12" s="358"/>
      <c r="CE12" s="184"/>
      <c r="CF12" s="184"/>
      <c r="CG12" s="184"/>
      <c r="CH12" s="184"/>
      <c r="CI12" s="184"/>
      <c r="CJ12" s="185"/>
      <c r="CK12" s="186"/>
      <c r="CL12" s="186"/>
      <c r="CM12" s="186"/>
      <c r="CN12" s="186"/>
      <c r="CO12" s="186"/>
      <c r="CP12" s="187"/>
    </row>
    <row r="13" spans="1:98" ht="8.25" customHeight="1">
      <c r="A13" s="360"/>
      <c r="B13" s="361"/>
      <c r="C13" s="362"/>
      <c r="D13" s="198" t="s">
        <v>22</v>
      </c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202"/>
      <c r="R13" s="202"/>
      <c r="S13" s="202"/>
      <c r="T13" s="202"/>
      <c r="U13" s="202"/>
      <c r="V13" s="202"/>
      <c r="W13" s="363"/>
      <c r="X13" s="364"/>
      <c r="Y13" s="364"/>
      <c r="Z13" s="364"/>
      <c r="AA13" s="364"/>
      <c r="AB13" s="365"/>
      <c r="AC13" s="249"/>
      <c r="AD13" s="250"/>
      <c r="AE13" s="250"/>
      <c r="AF13" s="250"/>
      <c r="AG13" s="250"/>
      <c r="AH13" s="251"/>
      <c r="AI13" s="358"/>
      <c r="AJ13" s="369"/>
      <c r="AK13" s="369"/>
      <c r="AL13" s="369"/>
      <c r="AM13" s="369"/>
      <c r="AN13" s="369"/>
      <c r="AO13" s="182">
        <f t="shared" ref="AO13" si="0">IF(ISERROR(ROUNDDOWN(AC13/AI13,2)),0,ROUNDDOWN(AC13/AI13,2))</f>
        <v>0</v>
      </c>
      <c r="AP13" s="182"/>
      <c r="AQ13" s="182"/>
      <c r="AR13" s="182"/>
      <c r="AS13" s="182"/>
      <c r="AT13" s="182"/>
      <c r="AU13" s="182" t="str">
        <f>IF(AO13=0,"",(IF(AO13&gt;=IF(W13&gt;=2,1.98,3.3),"OK","NG")))</f>
        <v/>
      </c>
      <c r="AV13" s="182"/>
      <c r="AW13" s="182"/>
      <c r="AX13" s="182"/>
      <c r="AY13" s="182"/>
      <c r="AZ13" s="379"/>
      <c r="BA13" s="373"/>
      <c r="BB13" s="371"/>
      <c r="BC13" s="371"/>
      <c r="BD13" s="371"/>
      <c r="BE13" s="371"/>
      <c r="BF13" s="371"/>
      <c r="BG13" s="185">
        <f t="shared" ref="BG13" si="1">IF(ISERROR(ROUNDDOWN(AC13/BA13,2)),0,ROUNDDOWN(AC13/BA13,2))</f>
        <v>0</v>
      </c>
      <c r="BH13" s="229"/>
      <c r="BI13" s="229"/>
      <c r="BJ13" s="229"/>
      <c r="BK13" s="229"/>
      <c r="BL13" s="346"/>
      <c r="BM13" s="182" t="str">
        <f t="shared" ref="BM13" si="2">IF(BG13=0,"",(IF(BG13&gt;=IF(W13&gt;=2,1.98,3.3),"OK","NG")))</f>
        <v/>
      </c>
      <c r="BN13" s="182"/>
      <c r="BO13" s="182"/>
      <c r="BP13" s="182"/>
      <c r="BQ13" s="182"/>
      <c r="BR13" s="349"/>
      <c r="BS13" s="23"/>
      <c r="BT13" s="24"/>
      <c r="BU13" s="24"/>
      <c r="BV13" s="24"/>
      <c r="BW13" s="24"/>
      <c r="BX13" s="25"/>
      <c r="BY13" s="350"/>
      <c r="BZ13" s="351"/>
      <c r="CA13" s="351"/>
      <c r="CB13" s="351"/>
      <c r="CC13" s="351"/>
      <c r="CD13" s="352"/>
      <c r="CE13" s="182">
        <f t="shared" ref="CE13" si="3">IF(ISERROR(ROUNDDOWN(AC13/BY13,2)),0,(ROUNDDOWN(AC13/BY13,2)))</f>
        <v>0</v>
      </c>
      <c r="CF13" s="182"/>
      <c r="CG13" s="182"/>
      <c r="CH13" s="182"/>
      <c r="CI13" s="182"/>
      <c r="CJ13" s="183"/>
      <c r="CK13" s="186" t="str">
        <f t="shared" ref="CK13" si="4">IF(CE13=0,"",(IF(CE13&gt;=IF(W13&gt;=2,1.98,3.3),"OK","NG")))</f>
        <v/>
      </c>
      <c r="CL13" s="186"/>
      <c r="CM13" s="186"/>
      <c r="CN13" s="186"/>
      <c r="CO13" s="186"/>
      <c r="CP13" s="187"/>
    </row>
    <row r="14" spans="1:98" ht="8.25" customHeight="1">
      <c r="A14" s="360"/>
      <c r="B14" s="361"/>
      <c r="C14" s="362"/>
      <c r="D14" s="198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202"/>
      <c r="R14" s="202"/>
      <c r="S14" s="202"/>
      <c r="T14" s="202"/>
      <c r="U14" s="202"/>
      <c r="V14" s="202"/>
      <c r="W14" s="366"/>
      <c r="X14" s="367"/>
      <c r="Y14" s="367"/>
      <c r="Z14" s="367"/>
      <c r="AA14" s="367"/>
      <c r="AB14" s="368"/>
      <c r="AC14" s="241"/>
      <c r="AD14" s="242"/>
      <c r="AE14" s="242"/>
      <c r="AF14" s="242"/>
      <c r="AG14" s="242"/>
      <c r="AH14" s="243"/>
      <c r="AI14" s="370"/>
      <c r="AJ14" s="371"/>
      <c r="AK14" s="371"/>
      <c r="AL14" s="371"/>
      <c r="AM14" s="371"/>
      <c r="AN14" s="371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379"/>
      <c r="BA14" s="373"/>
      <c r="BB14" s="371"/>
      <c r="BC14" s="371"/>
      <c r="BD14" s="371"/>
      <c r="BE14" s="371"/>
      <c r="BF14" s="371"/>
      <c r="BG14" s="82"/>
      <c r="BH14" s="83"/>
      <c r="BI14" s="83"/>
      <c r="BJ14" s="83"/>
      <c r="BK14" s="83"/>
      <c r="BL14" s="347"/>
      <c r="BM14" s="182"/>
      <c r="BN14" s="182"/>
      <c r="BO14" s="182"/>
      <c r="BP14" s="182"/>
      <c r="BQ14" s="182"/>
      <c r="BR14" s="349"/>
      <c r="BS14" s="23"/>
      <c r="BT14" s="24"/>
      <c r="BU14" s="24"/>
      <c r="BV14" s="24"/>
      <c r="BW14" s="24"/>
      <c r="BX14" s="25"/>
      <c r="BY14" s="353"/>
      <c r="BZ14" s="354"/>
      <c r="CA14" s="354"/>
      <c r="CB14" s="354"/>
      <c r="CC14" s="354"/>
      <c r="CD14" s="355"/>
      <c r="CE14" s="182"/>
      <c r="CF14" s="182"/>
      <c r="CG14" s="182"/>
      <c r="CH14" s="182"/>
      <c r="CI14" s="182"/>
      <c r="CJ14" s="183"/>
      <c r="CK14" s="186"/>
      <c r="CL14" s="186"/>
      <c r="CM14" s="186"/>
      <c r="CN14" s="186"/>
      <c r="CO14" s="186"/>
      <c r="CP14" s="187"/>
    </row>
    <row r="15" spans="1:98" ht="8.25" customHeight="1">
      <c r="A15" s="360"/>
      <c r="B15" s="361"/>
      <c r="C15" s="362"/>
      <c r="D15" s="198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202"/>
      <c r="R15" s="202"/>
      <c r="S15" s="202"/>
      <c r="T15" s="202"/>
      <c r="U15" s="202"/>
      <c r="V15" s="202"/>
      <c r="W15" s="375"/>
      <c r="X15" s="376"/>
      <c r="Y15" s="376"/>
      <c r="Z15" s="376"/>
      <c r="AA15" s="376"/>
      <c r="AB15" s="377"/>
      <c r="AC15" s="244"/>
      <c r="AD15" s="245"/>
      <c r="AE15" s="245"/>
      <c r="AF15" s="245"/>
      <c r="AG15" s="245"/>
      <c r="AH15" s="246"/>
      <c r="AI15" s="370"/>
      <c r="AJ15" s="371"/>
      <c r="AK15" s="371"/>
      <c r="AL15" s="371"/>
      <c r="AM15" s="371"/>
      <c r="AN15" s="371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379"/>
      <c r="BA15" s="373"/>
      <c r="BB15" s="371"/>
      <c r="BC15" s="371"/>
      <c r="BD15" s="371"/>
      <c r="BE15" s="371"/>
      <c r="BF15" s="371"/>
      <c r="BG15" s="216"/>
      <c r="BH15" s="233"/>
      <c r="BI15" s="233"/>
      <c r="BJ15" s="233"/>
      <c r="BK15" s="233"/>
      <c r="BL15" s="348"/>
      <c r="BM15" s="182"/>
      <c r="BN15" s="182"/>
      <c r="BO15" s="182"/>
      <c r="BP15" s="182"/>
      <c r="BQ15" s="182"/>
      <c r="BR15" s="349"/>
      <c r="BS15" s="23"/>
      <c r="BT15" s="24"/>
      <c r="BU15" s="24"/>
      <c r="BV15" s="24"/>
      <c r="BW15" s="24"/>
      <c r="BX15" s="25"/>
      <c r="BY15" s="356"/>
      <c r="BZ15" s="357"/>
      <c r="CA15" s="357"/>
      <c r="CB15" s="357"/>
      <c r="CC15" s="357"/>
      <c r="CD15" s="358"/>
      <c r="CE15" s="182"/>
      <c r="CF15" s="182"/>
      <c r="CG15" s="182"/>
      <c r="CH15" s="182"/>
      <c r="CI15" s="182"/>
      <c r="CJ15" s="183"/>
      <c r="CK15" s="186"/>
      <c r="CL15" s="186"/>
      <c r="CM15" s="186"/>
      <c r="CN15" s="186"/>
      <c r="CO15" s="186"/>
      <c r="CP15" s="187"/>
    </row>
    <row r="16" spans="1:98" ht="8.25" customHeight="1">
      <c r="A16" s="360"/>
      <c r="B16" s="361"/>
      <c r="C16" s="362"/>
      <c r="D16" s="198" t="s">
        <v>22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202"/>
      <c r="R16" s="202"/>
      <c r="S16" s="202"/>
      <c r="T16" s="202"/>
      <c r="U16" s="202"/>
      <c r="V16" s="202"/>
      <c r="W16" s="363"/>
      <c r="X16" s="364"/>
      <c r="Y16" s="364"/>
      <c r="Z16" s="364"/>
      <c r="AA16" s="364"/>
      <c r="AB16" s="365"/>
      <c r="AC16" s="249"/>
      <c r="AD16" s="250"/>
      <c r="AE16" s="250"/>
      <c r="AF16" s="250"/>
      <c r="AG16" s="250"/>
      <c r="AH16" s="251"/>
      <c r="AI16" s="358"/>
      <c r="AJ16" s="369"/>
      <c r="AK16" s="369"/>
      <c r="AL16" s="369"/>
      <c r="AM16" s="369"/>
      <c r="AN16" s="369"/>
      <c r="AO16" s="215">
        <f t="shared" ref="AO16" si="5">IF(ISERROR(ROUNDDOWN(AC16/AI16,2)),0,ROUNDDOWN(AC16/AI16,2))</f>
        <v>0</v>
      </c>
      <c r="AP16" s="215"/>
      <c r="AQ16" s="215"/>
      <c r="AR16" s="215"/>
      <c r="AS16" s="215"/>
      <c r="AT16" s="216"/>
      <c r="AU16" s="182" t="str">
        <f>IF(AO16=0,"",(IF(AO16&gt;=IF(W16&gt;=2,1.98,3.3),"OK","NG")))</f>
        <v/>
      </c>
      <c r="AV16" s="182"/>
      <c r="AW16" s="182"/>
      <c r="AX16" s="182"/>
      <c r="AY16" s="182"/>
      <c r="AZ16" s="379"/>
      <c r="BA16" s="373"/>
      <c r="BB16" s="371"/>
      <c r="BC16" s="371"/>
      <c r="BD16" s="371"/>
      <c r="BE16" s="371"/>
      <c r="BF16" s="371"/>
      <c r="BG16" s="185">
        <f t="shared" ref="BG16" si="6">IF(ISERROR(ROUNDDOWN(AC16/BA16,2)),0,ROUNDDOWN(AC16/BA16,2))</f>
        <v>0</v>
      </c>
      <c r="BH16" s="229"/>
      <c r="BI16" s="229"/>
      <c r="BJ16" s="229"/>
      <c r="BK16" s="229"/>
      <c r="BL16" s="346"/>
      <c r="BM16" s="182" t="str">
        <f t="shared" ref="BM16" si="7">IF(BG16=0,"",(IF(BG16&gt;=IF(W16&gt;=2,1.98,3.3),"OK","NG")))</f>
        <v/>
      </c>
      <c r="BN16" s="182"/>
      <c r="BO16" s="182"/>
      <c r="BP16" s="182"/>
      <c r="BQ16" s="182"/>
      <c r="BR16" s="349"/>
      <c r="BS16" s="23"/>
      <c r="BT16" s="24"/>
      <c r="BU16" s="24"/>
      <c r="BV16" s="24"/>
      <c r="BW16" s="24"/>
      <c r="BX16" s="25"/>
      <c r="BY16" s="350"/>
      <c r="BZ16" s="351"/>
      <c r="CA16" s="351"/>
      <c r="CB16" s="351"/>
      <c r="CC16" s="351"/>
      <c r="CD16" s="352"/>
      <c r="CE16" s="215">
        <f t="shared" ref="CE16" si="8">IF(ISERROR(ROUNDDOWN(AC16/BY16,2)),0,(ROUNDDOWN(AC16/BY16,2)))</f>
        <v>0</v>
      </c>
      <c r="CF16" s="215"/>
      <c r="CG16" s="215"/>
      <c r="CH16" s="215"/>
      <c r="CI16" s="215"/>
      <c r="CJ16" s="216"/>
      <c r="CK16" s="186" t="str">
        <f t="shared" ref="CK16" si="9">IF(CE16=0,"",(IF(CE16&gt;=IF(W16&gt;=2,1.98,3.3),"OK","NG")))</f>
        <v/>
      </c>
      <c r="CL16" s="186"/>
      <c r="CM16" s="186"/>
      <c r="CN16" s="186"/>
      <c r="CO16" s="186"/>
      <c r="CP16" s="187"/>
    </row>
    <row r="17" spans="1:94" ht="8.25" customHeight="1">
      <c r="A17" s="360"/>
      <c r="B17" s="361"/>
      <c r="C17" s="362"/>
      <c r="D17" s="198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202"/>
      <c r="R17" s="202"/>
      <c r="S17" s="202"/>
      <c r="T17" s="202"/>
      <c r="U17" s="202"/>
      <c r="V17" s="202"/>
      <c r="W17" s="366"/>
      <c r="X17" s="367"/>
      <c r="Y17" s="367"/>
      <c r="Z17" s="367"/>
      <c r="AA17" s="367"/>
      <c r="AB17" s="368"/>
      <c r="AC17" s="241"/>
      <c r="AD17" s="242"/>
      <c r="AE17" s="242"/>
      <c r="AF17" s="242"/>
      <c r="AG17" s="242"/>
      <c r="AH17" s="243"/>
      <c r="AI17" s="370"/>
      <c r="AJ17" s="371"/>
      <c r="AK17" s="371"/>
      <c r="AL17" s="371"/>
      <c r="AM17" s="371"/>
      <c r="AN17" s="371"/>
      <c r="AO17" s="182"/>
      <c r="AP17" s="182"/>
      <c r="AQ17" s="182"/>
      <c r="AR17" s="182"/>
      <c r="AS17" s="182"/>
      <c r="AT17" s="183"/>
      <c r="AU17" s="182"/>
      <c r="AV17" s="182"/>
      <c r="AW17" s="182"/>
      <c r="AX17" s="182"/>
      <c r="AY17" s="182"/>
      <c r="AZ17" s="379"/>
      <c r="BA17" s="373"/>
      <c r="BB17" s="371"/>
      <c r="BC17" s="371"/>
      <c r="BD17" s="371"/>
      <c r="BE17" s="371"/>
      <c r="BF17" s="371"/>
      <c r="BG17" s="82"/>
      <c r="BH17" s="83"/>
      <c r="BI17" s="83"/>
      <c r="BJ17" s="83"/>
      <c r="BK17" s="83"/>
      <c r="BL17" s="347"/>
      <c r="BM17" s="182"/>
      <c r="BN17" s="182"/>
      <c r="BO17" s="182"/>
      <c r="BP17" s="182"/>
      <c r="BQ17" s="182"/>
      <c r="BR17" s="349"/>
      <c r="BS17" s="23"/>
      <c r="BT17" s="24"/>
      <c r="BU17" s="24"/>
      <c r="BV17" s="24"/>
      <c r="BW17" s="24"/>
      <c r="BX17" s="25"/>
      <c r="BY17" s="353"/>
      <c r="BZ17" s="354"/>
      <c r="CA17" s="354"/>
      <c r="CB17" s="354"/>
      <c r="CC17" s="354"/>
      <c r="CD17" s="355"/>
      <c r="CE17" s="182"/>
      <c r="CF17" s="182"/>
      <c r="CG17" s="182"/>
      <c r="CH17" s="182"/>
      <c r="CI17" s="182"/>
      <c r="CJ17" s="183"/>
      <c r="CK17" s="186"/>
      <c r="CL17" s="186"/>
      <c r="CM17" s="186"/>
      <c r="CN17" s="186"/>
      <c r="CO17" s="186"/>
      <c r="CP17" s="187"/>
    </row>
    <row r="18" spans="1:94" ht="8.25" customHeight="1">
      <c r="A18" s="360"/>
      <c r="B18" s="361"/>
      <c r="C18" s="362"/>
      <c r="D18" s="198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202"/>
      <c r="R18" s="202"/>
      <c r="S18" s="202"/>
      <c r="T18" s="202"/>
      <c r="U18" s="202"/>
      <c r="V18" s="202"/>
      <c r="W18" s="375"/>
      <c r="X18" s="376"/>
      <c r="Y18" s="376"/>
      <c r="Z18" s="376"/>
      <c r="AA18" s="376"/>
      <c r="AB18" s="377"/>
      <c r="AC18" s="244"/>
      <c r="AD18" s="245"/>
      <c r="AE18" s="245"/>
      <c r="AF18" s="245"/>
      <c r="AG18" s="245"/>
      <c r="AH18" s="246"/>
      <c r="AI18" s="370"/>
      <c r="AJ18" s="371"/>
      <c r="AK18" s="371"/>
      <c r="AL18" s="371"/>
      <c r="AM18" s="371"/>
      <c r="AN18" s="371"/>
      <c r="AO18" s="184"/>
      <c r="AP18" s="184"/>
      <c r="AQ18" s="184"/>
      <c r="AR18" s="184"/>
      <c r="AS18" s="184"/>
      <c r="AT18" s="185"/>
      <c r="AU18" s="182"/>
      <c r="AV18" s="182"/>
      <c r="AW18" s="182"/>
      <c r="AX18" s="182"/>
      <c r="AY18" s="182"/>
      <c r="AZ18" s="379"/>
      <c r="BA18" s="373"/>
      <c r="BB18" s="371"/>
      <c r="BC18" s="371"/>
      <c r="BD18" s="371"/>
      <c r="BE18" s="371"/>
      <c r="BF18" s="371"/>
      <c r="BG18" s="216"/>
      <c r="BH18" s="233"/>
      <c r="BI18" s="233"/>
      <c r="BJ18" s="233"/>
      <c r="BK18" s="233"/>
      <c r="BL18" s="348"/>
      <c r="BM18" s="182"/>
      <c r="BN18" s="182"/>
      <c r="BO18" s="182"/>
      <c r="BP18" s="182"/>
      <c r="BQ18" s="182"/>
      <c r="BR18" s="349"/>
      <c r="BS18" s="23"/>
      <c r="BT18" s="24"/>
      <c r="BU18" s="24"/>
      <c r="BV18" s="24"/>
      <c r="BW18" s="24"/>
      <c r="BX18" s="25"/>
      <c r="BY18" s="356"/>
      <c r="BZ18" s="357"/>
      <c r="CA18" s="357"/>
      <c r="CB18" s="357"/>
      <c r="CC18" s="357"/>
      <c r="CD18" s="358"/>
      <c r="CE18" s="184"/>
      <c r="CF18" s="184"/>
      <c r="CG18" s="184"/>
      <c r="CH18" s="184"/>
      <c r="CI18" s="184"/>
      <c r="CJ18" s="185"/>
      <c r="CK18" s="186"/>
      <c r="CL18" s="186"/>
      <c r="CM18" s="186"/>
      <c r="CN18" s="186"/>
      <c r="CO18" s="186"/>
      <c r="CP18" s="187"/>
    </row>
    <row r="19" spans="1:94" ht="8.25" customHeight="1">
      <c r="A19" s="360"/>
      <c r="B19" s="361"/>
      <c r="C19" s="362"/>
      <c r="D19" s="198" t="s">
        <v>22</v>
      </c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202"/>
      <c r="R19" s="202"/>
      <c r="S19" s="202"/>
      <c r="T19" s="202"/>
      <c r="U19" s="202"/>
      <c r="V19" s="202"/>
      <c r="W19" s="363"/>
      <c r="X19" s="364"/>
      <c r="Y19" s="364"/>
      <c r="Z19" s="364"/>
      <c r="AA19" s="364"/>
      <c r="AB19" s="365"/>
      <c r="AC19" s="249"/>
      <c r="AD19" s="250"/>
      <c r="AE19" s="250"/>
      <c r="AF19" s="250"/>
      <c r="AG19" s="250"/>
      <c r="AH19" s="251"/>
      <c r="AI19" s="358"/>
      <c r="AJ19" s="369"/>
      <c r="AK19" s="369"/>
      <c r="AL19" s="369"/>
      <c r="AM19" s="369"/>
      <c r="AN19" s="369"/>
      <c r="AO19" s="182">
        <f t="shared" ref="AO19" si="10">IF(ISERROR(ROUNDDOWN(AC19/AI19,2)),0,ROUNDDOWN(AC19/AI19,2))</f>
        <v>0</v>
      </c>
      <c r="AP19" s="182"/>
      <c r="AQ19" s="182"/>
      <c r="AR19" s="182"/>
      <c r="AS19" s="182"/>
      <c r="AT19" s="182"/>
      <c r="AU19" s="215" t="str">
        <f>IF(AO19=0,"",(IF(AO19&gt;=IF(W19&gt;=2,1.98,3.3),"OK","NG")))</f>
        <v/>
      </c>
      <c r="AV19" s="215"/>
      <c r="AW19" s="215"/>
      <c r="AX19" s="215"/>
      <c r="AY19" s="215"/>
      <c r="AZ19" s="380"/>
      <c r="BA19" s="373"/>
      <c r="BB19" s="371"/>
      <c r="BC19" s="371"/>
      <c r="BD19" s="371"/>
      <c r="BE19" s="371"/>
      <c r="BF19" s="371"/>
      <c r="BG19" s="185">
        <f t="shared" ref="BG19" si="11">IF(ISERROR(ROUNDDOWN(AC19/BA19,2)),0,ROUNDDOWN(AC19/BA19,2))</f>
        <v>0</v>
      </c>
      <c r="BH19" s="229"/>
      <c r="BI19" s="229"/>
      <c r="BJ19" s="229"/>
      <c r="BK19" s="229"/>
      <c r="BL19" s="346"/>
      <c r="BM19" s="215" t="str">
        <f t="shared" ref="BM19" si="12">IF(BG19=0,"",(IF(BG19&gt;=IF(W19&gt;=2,1.98,3.3),"OK","NG")))</f>
        <v/>
      </c>
      <c r="BN19" s="215"/>
      <c r="BO19" s="215"/>
      <c r="BP19" s="215"/>
      <c r="BQ19" s="215"/>
      <c r="BR19" s="381"/>
      <c r="BS19" s="23"/>
      <c r="BT19" s="24"/>
      <c r="BU19" s="24"/>
      <c r="BV19" s="24"/>
      <c r="BW19" s="24"/>
      <c r="BX19" s="25"/>
      <c r="BY19" s="350"/>
      <c r="BZ19" s="351"/>
      <c r="CA19" s="351"/>
      <c r="CB19" s="351"/>
      <c r="CC19" s="351"/>
      <c r="CD19" s="352"/>
      <c r="CE19" s="182">
        <f t="shared" ref="CE19" si="13">IF(ISERROR(ROUNDDOWN(AC19/BY19,2)),0,(ROUNDDOWN(AC19/BY19,2)))</f>
        <v>0</v>
      </c>
      <c r="CF19" s="182"/>
      <c r="CG19" s="182"/>
      <c r="CH19" s="182"/>
      <c r="CI19" s="182"/>
      <c r="CJ19" s="183"/>
      <c r="CK19" s="186" t="str">
        <f t="shared" ref="CK19" si="14">IF(CE19=0,"",(IF(CE19&gt;=IF(W19&gt;=2,1.98,3.3),"OK","NG")))</f>
        <v/>
      </c>
      <c r="CL19" s="186"/>
      <c r="CM19" s="186"/>
      <c r="CN19" s="186"/>
      <c r="CO19" s="186"/>
      <c r="CP19" s="187"/>
    </row>
    <row r="20" spans="1:94" ht="8.25" customHeight="1">
      <c r="A20" s="360"/>
      <c r="B20" s="361"/>
      <c r="C20" s="362"/>
      <c r="D20" s="198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202"/>
      <c r="R20" s="202"/>
      <c r="S20" s="202"/>
      <c r="T20" s="202"/>
      <c r="U20" s="202"/>
      <c r="V20" s="202"/>
      <c r="W20" s="366"/>
      <c r="X20" s="367"/>
      <c r="Y20" s="367"/>
      <c r="Z20" s="367"/>
      <c r="AA20" s="367"/>
      <c r="AB20" s="368"/>
      <c r="AC20" s="241"/>
      <c r="AD20" s="242"/>
      <c r="AE20" s="242"/>
      <c r="AF20" s="242"/>
      <c r="AG20" s="242"/>
      <c r="AH20" s="243"/>
      <c r="AI20" s="370"/>
      <c r="AJ20" s="371"/>
      <c r="AK20" s="371"/>
      <c r="AL20" s="371"/>
      <c r="AM20" s="371"/>
      <c r="AN20" s="371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379"/>
      <c r="BA20" s="373"/>
      <c r="BB20" s="371"/>
      <c r="BC20" s="371"/>
      <c r="BD20" s="371"/>
      <c r="BE20" s="371"/>
      <c r="BF20" s="371"/>
      <c r="BG20" s="82"/>
      <c r="BH20" s="83"/>
      <c r="BI20" s="83"/>
      <c r="BJ20" s="83"/>
      <c r="BK20" s="83"/>
      <c r="BL20" s="347"/>
      <c r="BM20" s="182"/>
      <c r="BN20" s="182"/>
      <c r="BO20" s="182"/>
      <c r="BP20" s="182"/>
      <c r="BQ20" s="182"/>
      <c r="BR20" s="349"/>
      <c r="BS20" s="23"/>
      <c r="BT20" s="24"/>
      <c r="BU20" s="24"/>
      <c r="BV20" s="24"/>
      <c r="BW20" s="24"/>
      <c r="BX20" s="25"/>
      <c r="BY20" s="353"/>
      <c r="BZ20" s="354"/>
      <c r="CA20" s="354"/>
      <c r="CB20" s="354"/>
      <c r="CC20" s="354"/>
      <c r="CD20" s="355"/>
      <c r="CE20" s="182"/>
      <c r="CF20" s="182"/>
      <c r="CG20" s="182"/>
      <c r="CH20" s="182"/>
      <c r="CI20" s="182"/>
      <c r="CJ20" s="183"/>
      <c r="CK20" s="186"/>
      <c r="CL20" s="186"/>
      <c r="CM20" s="186"/>
      <c r="CN20" s="186"/>
      <c r="CO20" s="186"/>
      <c r="CP20" s="187"/>
    </row>
    <row r="21" spans="1:94" ht="8.25" customHeight="1">
      <c r="A21" s="360"/>
      <c r="B21" s="361"/>
      <c r="C21" s="362"/>
      <c r="D21" s="198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202"/>
      <c r="R21" s="202"/>
      <c r="S21" s="202"/>
      <c r="T21" s="202"/>
      <c r="U21" s="202"/>
      <c r="V21" s="202"/>
      <c r="W21" s="375"/>
      <c r="X21" s="376"/>
      <c r="Y21" s="376"/>
      <c r="Z21" s="376"/>
      <c r="AA21" s="376"/>
      <c r="AB21" s="377"/>
      <c r="AC21" s="244"/>
      <c r="AD21" s="245"/>
      <c r="AE21" s="245"/>
      <c r="AF21" s="245"/>
      <c r="AG21" s="245"/>
      <c r="AH21" s="246"/>
      <c r="AI21" s="370"/>
      <c r="AJ21" s="371"/>
      <c r="AK21" s="371"/>
      <c r="AL21" s="371"/>
      <c r="AM21" s="371"/>
      <c r="AN21" s="371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379"/>
      <c r="BA21" s="373"/>
      <c r="BB21" s="371"/>
      <c r="BC21" s="371"/>
      <c r="BD21" s="371"/>
      <c r="BE21" s="371"/>
      <c r="BF21" s="371"/>
      <c r="BG21" s="216"/>
      <c r="BH21" s="233"/>
      <c r="BI21" s="233"/>
      <c r="BJ21" s="233"/>
      <c r="BK21" s="233"/>
      <c r="BL21" s="348"/>
      <c r="BM21" s="182"/>
      <c r="BN21" s="182"/>
      <c r="BO21" s="182"/>
      <c r="BP21" s="182"/>
      <c r="BQ21" s="182"/>
      <c r="BR21" s="349"/>
      <c r="BS21" s="23"/>
      <c r="BT21" s="24"/>
      <c r="BU21" s="24"/>
      <c r="BV21" s="24"/>
      <c r="BW21" s="24"/>
      <c r="BX21" s="25"/>
      <c r="BY21" s="356"/>
      <c r="BZ21" s="357"/>
      <c r="CA21" s="357"/>
      <c r="CB21" s="357"/>
      <c r="CC21" s="357"/>
      <c r="CD21" s="358"/>
      <c r="CE21" s="182"/>
      <c r="CF21" s="182"/>
      <c r="CG21" s="182"/>
      <c r="CH21" s="182"/>
      <c r="CI21" s="182"/>
      <c r="CJ21" s="183"/>
      <c r="CK21" s="186"/>
      <c r="CL21" s="186"/>
      <c r="CM21" s="186"/>
      <c r="CN21" s="186"/>
      <c r="CO21" s="186"/>
      <c r="CP21" s="187"/>
    </row>
    <row r="22" spans="1:94" ht="8.25" customHeight="1">
      <c r="A22" s="360"/>
      <c r="B22" s="361"/>
      <c r="C22" s="362"/>
      <c r="D22" s="198" t="s">
        <v>22</v>
      </c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202"/>
      <c r="R22" s="202"/>
      <c r="S22" s="202"/>
      <c r="T22" s="202"/>
      <c r="U22" s="202"/>
      <c r="V22" s="202"/>
      <c r="W22" s="363"/>
      <c r="X22" s="364"/>
      <c r="Y22" s="364"/>
      <c r="Z22" s="364"/>
      <c r="AA22" s="364"/>
      <c r="AB22" s="365"/>
      <c r="AC22" s="249"/>
      <c r="AD22" s="250"/>
      <c r="AE22" s="250"/>
      <c r="AF22" s="250"/>
      <c r="AG22" s="250"/>
      <c r="AH22" s="251"/>
      <c r="AI22" s="358"/>
      <c r="AJ22" s="369"/>
      <c r="AK22" s="369"/>
      <c r="AL22" s="369"/>
      <c r="AM22" s="369"/>
      <c r="AN22" s="369"/>
      <c r="AO22" s="215">
        <f t="shared" ref="AO22" si="15">IF(ISERROR(ROUNDDOWN(AC22/AI22,2)),0,ROUNDDOWN(AC22/AI22,2))</f>
        <v>0</v>
      </c>
      <c r="AP22" s="215"/>
      <c r="AQ22" s="215"/>
      <c r="AR22" s="215"/>
      <c r="AS22" s="215"/>
      <c r="AT22" s="216"/>
      <c r="AU22" s="182" t="str">
        <f>IF(AO22=0,"",(IF(AO22&gt;=IF(W22&gt;=2,1.98,3.3),"OK","NG")))</f>
        <v/>
      </c>
      <c r="AV22" s="182"/>
      <c r="AW22" s="182"/>
      <c r="AX22" s="182"/>
      <c r="AY22" s="182"/>
      <c r="AZ22" s="379"/>
      <c r="BA22" s="373"/>
      <c r="BB22" s="371"/>
      <c r="BC22" s="371"/>
      <c r="BD22" s="371"/>
      <c r="BE22" s="371"/>
      <c r="BF22" s="371"/>
      <c r="BG22" s="185">
        <f t="shared" ref="BG22" si="16">IF(ISERROR(ROUNDDOWN(AC22/BA22,2)),0,ROUNDDOWN(AC22/BA22,2))</f>
        <v>0</v>
      </c>
      <c r="BH22" s="229"/>
      <c r="BI22" s="229"/>
      <c r="BJ22" s="229"/>
      <c r="BK22" s="229"/>
      <c r="BL22" s="346"/>
      <c r="BM22" s="182" t="str">
        <f t="shared" ref="BM22" si="17">IF(BG22=0,"",(IF(BG22&gt;=IF(W22&gt;=2,1.98,3.3),"OK","NG")))</f>
        <v/>
      </c>
      <c r="BN22" s="182"/>
      <c r="BO22" s="182"/>
      <c r="BP22" s="182"/>
      <c r="BQ22" s="182"/>
      <c r="BR22" s="349"/>
      <c r="BS22" s="23"/>
      <c r="BT22" s="24"/>
      <c r="BU22" s="24"/>
      <c r="BV22" s="24"/>
      <c r="BW22" s="24"/>
      <c r="BX22" s="25"/>
      <c r="BY22" s="350"/>
      <c r="BZ22" s="351"/>
      <c r="CA22" s="351"/>
      <c r="CB22" s="351"/>
      <c r="CC22" s="351"/>
      <c r="CD22" s="352"/>
      <c r="CE22" s="215">
        <f t="shared" ref="CE22" si="18">IF(ISERROR(ROUNDDOWN(AC22/BY22,2)),0,(ROUNDDOWN(AC22/BY22,2)))</f>
        <v>0</v>
      </c>
      <c r="CF22" s="215"/>
      <c r="CG22" s="215"/>
      <c r="CH22" s="215"/>
      <c r="CI22" s="215"/>
      <c r="CJ22" s="216"/>
      <c r="CK22" s="186" t="str">
        <f t="shared" ref="CK22" si="19">IF(CE22=0,"",(IF(CE22&gt;=IF(W22&gt;=2,1.98,3.3),"OK","NG")))</f>
        <v/>
      </c>
      <c r="CL22" s="186"/>
      <c r="CM22" s="186"/>
      <c r="CN22" s="186"/>
      <c r="CO22" s="186"/>
      <c r="CP22" s="187"/>
    </row>
    <row r="23" spans="1:94" ht="8.25" customHeight="1">
      <c r="A23" s="360"/>
      <c r="B23" s="361"/>
      <c r="C23" s="362"/>
      <c r="D23" s="198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202"/>
      <c r="R23" s="202"/>
      <c r="S23" s="202"/>
      <c r="T23" s="202"/>
      <c r="U23" s="202"/>
      <c r="V23" s="202"/>
      <c r="W23" s="366"/>
      <c r="X23" s="367"/>
      <c r="Y23" s="367"/>
      <c r="Z23" s="367"/>
      <c r="AA23" s="367"/>
      <c r="AB23" s="368"/>
      <c r="AC23" s="241"/>
      <c r="AD23" s="242"/>
      <c r="AE23" s="242"/>
      <c r="AF23" s="242"/>
      <c r="AG23" s="242"/>
      <c r="AH23" s="243"/>
      <c r="AI23" s="370"/>
      <c r="AJ23" s="371"/>
      <c r="AK23" s="371"/>
      <c r="AL23" s="371"/>
      <c r="AM23" s="371"/>
      <c r="AN23" s="371"/>
      <c r="AO23" s="182"/>
      <c r="AP23" s="182"/>
      <c r="AQ23" s="182"/>
      <c r="AR23" s="182"/>
      <c r="AS23" s="182"/>
      <c r="AT23" s="183"/>
      <c r="AU23" s="182"/>
      <c r="AV23" s="182"/>
      <c r="AW23" s="182"/>
      <c r="AX23" s="182"/>
      <c r="AY23" s="182"/>
      <c r="AZ23" s="379"/>
      <c r="BA23" s="373"/>
      <c r="BB23" s="371"/>
      <c r="BC23" s="371"/>
      <c r="BD23" s="371"/>
      <c r="BE23" s="371"/>
      <c r="BF23" s="371"/>
      <c r="BG23" s="82"/>
      <c r="BH23" s="83"/>
      <c r="BI23" s="83"/>
      <c r="BJ23" s="83"/>
      <c r="BK23" s="83"/>
      <c r="BL23" s="347"/>
      <c r="BM23" s="182"/>
      <c r="BN23" s="182"/>
      <c r="BO23" s="182"/>
      <c r="BP23" s="182"/>
      <c r="BQ23" s="182"/>
      <c r="BR23" s="349"/>
      <c r="BS23" s="23"/>
      <c r="BT23" s="24"/>
      <c r="BU23" s="24"/>
      <c r="BV23" s="24"/>
      <c r="BW23" s="24"/>
      <c r="BX23" s="25"/>
      <c r="BY23" s="353"/>
      <c r="BZ23" s="354"/>
      <c r="CA23" s="354"/>
      <c r="CB23" s="354"/>
      <c r="CC23" s="354"/>
      <c r="CD23" s="355"/>
      <c r="CE23" s="182"/>
      <c r="CF23" s="182"/>
      <c r="CG23" s="182"/>
      <c r="CH23" s="182"/>
      <c r="CI23" s="182"/>
      <c r="CJ23" s="183"/>
      <c r="CK23" s="186"/>
      <c r="CL23" s="186"/>
      <c r="CM23" s="186"/>
      <c r="CN23" s="186"/>
      <c r="CO23" s="186"/>
      <c r="CP23" s="187"/>
    </row>
    <row r="24" spans="1:94" ht="8.25" customHeight="1">
      <c r="A24" s="360"/>
      <c r="B24" s="361"/>
      <c r="C24" s="362"/>
      <c r="D24" s="198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202"/>
      <c r="R24" s="202"/>
      <c r="S24" s="202"/>
      <c r="T24" s="202"/>
      <c r="U24" s="202"/>
      <c r="V24" s="202"/>
      <c r="W24" s="375"/>
      <c r="X24" s="376"/>
      <c r="Y24" s="376"/>
      <c r="Z24" s="376"/>
      <c r="AA24" s="376"/>
      <c r="AB24" s="377"/>
      <c r="AC24" s="244"/>
      <c r="AD24" s="245"/>
      <c r="AE24" s="245"/>
      <c r="AF24" s="245"/>
      <c r="AG24" s="245"/>
      <c r="AH24" s="246"/>
      <c r="AI24" s="370"/>
      <c r="AJ24" s="371"/>
      <c r="AK24" s="371"/>
      <c r="AL24" s="371"/>
      <c r="AM24" s="371"/>
      <c r="AN24" s="371"/>
      <c r="AO24" s="184"/>
      <c r="AP24" s="184"/>
      <c r="AQ24" s="184"/>
      <c r="AR24" s="184"/>
      <c r="AS24" s="184"/>
      <c r="AT24" s="185"/>
      <c r="AU24" s="182"/>
      <c r="AV24" s="182"/>
      <c r="AW24" s="182"/>
      <c r="AX24" s="182"/>
      <c r="AY24" s="182"/>
      <c r="AZ24" s="379"/>
      <c r="BA24" s="373"/>
      <c r="BB24" s="371"/>
      <c r="BC24" s="371"/>
      <c r="BD24" s="371"/>
      <c r="BE24" s="371"/>
      <c r="BF24" s="371"/>
      <c r="BG24" s="216"/>
      <c r="BH24" s="233"/>
      <c r="BI24" s="233"/>
      <c r="BJ24" s="233"/>
      <c r="BK24" s="233"/>
      <c r="BL24" s="348"/>
      <c r="BM24" s="182"/>
      <c r="BN24" s="182"/>
      <c r="BO24" s="182"/>
      <c r="BP24" s="182"/>
      <c r="BQ24" s="182"/>
      <c r="BR24" s="349"/>
      <c r="BS24" s="23"/>
      <c r="BT24" s="24"/>
      <c r="BU24" s="24"/>
      <c r="BV24" s="24"/>
      <c r="BW24" s="24"/>
      <c r="BX24" s="25"/>
      <c r="BY24" s="356"/>
      <c r="BZ24" s="357"/>
      <c r="CA24" s="357"/>
      <c r="CB24" s="357"/>
      <c r="CC24" s="357"/>
      <c r="CD24" s="358"/>
      <c r="CE24" s="184"/>
      <c r="CF24" s="184"/>
      <c r="CG24" s="184"/>
      <c r="CH24" s="184"/>
      <c r="CI24" s="184"/>
      <c r="CJ24" s="185"/>
      <c r="CK24" s="186"/>
      <c r="CL24" s="186"/>
      <c r="CM24" s="186"/>
      <c r="CN24" s="186"/>
      <c r="CO24" s="186"/>
      <c r="CP24" s="187"/>
    </row>
    <row r="25" spans="1:94" ht="8.25" customHeight="1">
      <c r="A25" s="360"/>
      <c r="B25" s="361"/>
      <c r="C25" s="362"/>
      <c r="D25" s="198" t="s">
        <v>22</v>
      </c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202"/>
      <c r="R25" s="202"/>
      <c r="S25" s="202"/>
      <c r="T25" s="202"/>
      <c r="U25" s="202"/>
      <c r="V25" s="202"/>
      <c r="W25" s="363"/>
      <c r="X25" s="364"/>
      <c r="Y25" s="364"/>
      <c r="Z25" s="364"/>
      <c r="AA25" s="364"/>
      <c r="AB25" s="365"/>
      <c r="AC25" s="249"/>
      <c r="AD25" s="250"/>
      <c r="AE25" s="250"/>
      <c r="AF25" s="250"/>
      <c r="AG25" s="250"/>
      <c r="AH25" s="251"/>
      <c r="AI25" s="358"/>
      <c r="AJ25" s="369"/>
      <c r="AK25" s="369"/>
      <c r="AL25" s="369"/>
      <c r="AM25" s="369"/>
      <c r="AN25" s="369"/>
      <c r="AO25" s="182">
        <f t="shared" ref="AO25" si="20">IF(ISERROR(ROUNDDOWN(AC25/AI25,2)),0,ROUNDDOWN(AC25/AI25,2))</f>
        <v>0</v>
      </c>
      <c r="AP25" s="182"/>
      <c r="AQ25" s="182"/>
      <c r="AR25" s="182"/>
      <c r="AS25" s="182"/>
      <c r="AT25" s="182"/>
      <c r="AU25" s="185" t="str">
        <f t="shared" ref="AU25" si="21">IF(AO25=0,"",(IF(AO25&gt;=IF(W25&gt;=2,1.98,3.3),"OK","NG")))</f>
        <v/>
      </c>
      <c r="AV25" s="229"/>
      <c r="AW25" s="229"/>
      <c r="AX25" s="229"/>
      <c r="AY25" s="229"/>
      <c r="AZ25" s="230"/>
      <c r="BA25" s="373"/>
      <c r="BB25" s="371"/>
      <c r="BC25" s="371"/>
      <c r="BD25" s="371"/>
      <c r="BE25" s="371"/>
      <c r="BF25" s="371"/>
      <c r="BG25" s="185">
        <f t="shared" ref="BG25" si="22">IF(ISERROR(ROUNDDOWN(AC25/BA25,2)),0,ROUNDDOWN(AC25/BA25,2))</f>
        <v>0</v>
      </c>
      <c r="BH25" s="229"/>
      <c r="BI25" s="229"/>
      <c r="BJ25" s="229"/>
      <c r="BK25" s="229"/>
      <c r="BL25" s="346"/>
      <c r="BM25" s="182" t="str">
        <f t="shared" ref="BM25" si="23">IF(BG25=0,"",(IF(BG25&gt;=IF(W25&gt;=2,1.98,3.3),"OK","NG")))</f>
        <v/>
      </c>
      <c r="BN25" s="182"/>
      <c r="BO25" s="182"/>
      <c r="BP25" s="182"/>
      <c r="BQ25" s="182"/>
      <c r="BR25" s="349"/>
      <c r="BS25" s="23"/>
      <c r="BT25" s="24"/>
      <c r="BU25" s="24"/>
      <c r="BV25" s="24"/>
      <c r="BW25" s="24"/>
      <c r="BX25" s="25"/>
      <c r="BY25" s="350"/>
      <c r="BZ25" s="351"/>
      <c r="CA25" s="351"/>
      <c r="CB25" s="351"/>
      <c r="CC25" s="351"/>
      <c r="CD25" s="352"/>
      <c r="CE25" s="182">
        <f t="shared" ref="CE25" si="24">IF(ISERROR(ROUNDDOWN(AC25/BY25,2)),0,(ROUNDDOWN(AC25/BY25,2)))</f>
        <v>0</v>
      </c>
      <c r="CF25" s="182"/>
      <c r="CG25" s="182"/>
      <c r="CH25" s="182"/>
      <c r="CI25" s="182"/>
      <c r="CJ25" s="183"/>
      <c r="CK25" s="186" t="str">
        <f t="shared" ref="CK25" si="25">IF(CE25=0,"",(IF(CE25&gt;=IF(W25&gt;=2,1.98,3.3),"OK","NG")))</f>
        <v/>
      </c>
      <c r="CL25" s="186"/>
      <c r="CM25" s="186"/>
      <c r="CN25" s="186"/>
      <c r="CO25" s="186"/>
      <c r="CP25" s="187"/>
    </row>
    <row r="26" spans="1:94" ht="8.25" customHeight="1">
      <c r="A26" s="360"/>
      <c r="B26" s="361"/>
      <c r="C26" s="362"/>
      <c r="D26" s="198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202"/>
      <c r="R26" s="202"/>
      <c r="S26" s="202"/>
      <c r="T26" s="202"/>
      <c r="U26" s="202"/>
      <c r="V26" s="202"/>
      <c r="W26" s="366"/>
      <c r="X26" s="367"/>
      <c r="Y26" s="367"/>
      <c r="Z26" s="367"/>
      <c r="AA26" s="367"/>
      <c r="AB26" s="368"/>
      <c r="AC26" s="241"/>
      <c r="AD26" s="242"/>
      <c r="AE26" s="242"/>
      <c r="AF26" s="242"/>
      <c r="AG26" s="242"/>
      <c r="AH26" s="243"/>
      <c r="AI26" s="370"/>
      <c r="AJ26" s="371"/>
      <c r="AK26" s="371"/>
      <c r="AL26" s="371"/>
      <c r="AM26" s="371"/>
      <c r="AN26" s="371"/>
      <c r="AO26" s="182"/>
      <c r="AP26" s="182"/>
      <c r="AQ26" s="182"/>
      <c r="AR26" s="182"/>
      <c r="AS26" s="182"/>
      <c r="AT26" s="182"/>
      <c r="AU26" s="82"/>
      <c r="AV26" s="83"/>
      <c r="AW26" s="83"/>
      <c r="AX26" s="83"/>
      <c r="AY26" s="83"/>
      <c r="AZ26" s="84"/>
      <c r="BA26" s="373"/>
      <c r="BB26" s="371"/>
      <c r="BC26" s="371"/>
      <c r="BD26" s="371"/>
      <c r="BE26" s="371"/>
      <c r="BF26" s="371"/>
      <c r="BG26" s="82"/>
      <c r="BH26" s="83"/>
      <c r="BI26" s="83"/>
      <c r="BJ26" s="83"/>
      <c r="BK26" s="83"/>
      <c r="BL26" s="347"/>
      <c r="BM26" s="182"/>
      <c r="BN26" s="182"/>
      <c r="BO26" s="182"/>
      <c r="BP26" s="182"/>
      <c r="BQ26" s="182"/>
      <c r="BR26" s="349"/>
      <c r="BS26" s="23"/>
      <c r="BT26" s="24"/>
      <c r="BU26" s="24"/>
      <c r="BV26" s="24"/>
      <c r="BW26" s="24"/>
      <c r="BX26" s="25"/>
      <c r="BY26" s="353"/>
      <c r="BZ26" s="354"/>
      <c r="CA26" s="354"/>
      <c r="CB26" s="354"/>
      <c r="CC26" s="354"/>
      <c r="CD26" s="355"/>
      <c r="CE26" s="182"/>
      <c r="CF26" s="182"/>
      <c r="CG26" s="182"/>
      <c r="CH26" s="182"/>
      <c r="CI26" s="182"/>
      <c r="CJ26" s="183"/>
      <c r="CK26" s="186"/>
      <c r="CL26" s="186"/>
      <c r="CM26" s="186"/>
      <c r="CN26" s="186"/>
      <c r="CO26" s="186"/>
      <c r="CP26" s="187"/>
    </row>
    <row r="27" spans="1:94" ht="8.25" customHeight="1">
      <c r="A27" s="360"/>
      <c r="B27" s="361"/>
      <c r="C27" s="362"/>
      <c r="D27" s="198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202"/>
      <c r="R27" s="202"/>
      <c r="S27" s="202"/>
      <c r="T27" s="202"/>
      <c r="U27" s="202"/>
      <c r="V27" s="202"/>
      <c r="W27" s="375"/>
      <c r="X27" s="376"/>
      <c r="Y27" s="376"/>
      <c r="Z27" s="376"/>
      <c r="AA27" s="376"/>
      <c r="AB27" s="377"/>
      <c r="AC27" s="244"/>
      <c r="AD27" s="245"/>
      <c r="AE27" s="245"/>
      <c r="AF27" s="245"/>
      <c r="AG27" s="245"/>
      <c r="AH27" s="246"/>
      <c r="AI27" s="370"/>
      <c r="AJ27" s="371"/>
      <c r="AK27" s="371"/>
      <c r="AL27" s="371"/>
      <c r="AM27" s="371"/>
      <c r="AN27" s="371"/>
      <c r="AO27" s="182"/>
      <c r="AP27" s="182"/>
      <c r="AQ27" s="182"/>
      <c r="AR27" s="182"/>
      <c r="AS27" s="182"/>
      <c r="AT27" s="182"/>
      <c r="AU27" s="216"/>
      <c r="AV27" s="233"/>
      <c r="AW27" s="233"/>
      <c r="AX27" s="233"/>
      <c r="AY27" s="233"/>
      <c r="AZ27" s="234"/>
      <c r="BA27" s="373"/>
      <c r="BB27" s="371"/>
      <c r="BC27" s="371"/>
      <c r="BD27" s="371"/>
      <c r="BE27" s="371"/>
      <c r="BF27" s="371"/>
      <c r="BG27" s="216"/>
      <c r="BH27" s="233"/>
      <c r="BI27" s="233"/>
      <c r="BJ27" s="233"/>
      <c r="BK27" s="233"/>
      <c r="BL27" s="348"/>
      <c r="BM27" s="182"/>
      <c r="BN27" s="182"/>
      <c r="BO27" s="182"/>
      <c r="BP27" s="182"/>
      <c r="BQ27" s="182"/>
      <c r="BR27" s="349"/>
      <c r="BS27" s="23"/>
      <c r="BT27" s="24"/>
      <c r="BU27" s="24"/>
      <c r="BV27" s="24"/>
      <c r="BW27" s="24"/>
      <c r="BX27" s="25"/>
      <c r="BY27" s="356"/>
      <c r="BZ27" s="357"/>
      <c r="CA27" s="357"/>
      <c r="CB27" s="357"/>
      <c r="CC27" s="357"/>
      <c r="CD27" s="358"/>
      <c r="CE27" s="182"/>
      <c r="CF27" s="182"/>
      <c r="CG27" s="182"/>
      <c r="CH27" s="182"/>
      <c r="CI27" s="182"/>
      <c r="CJ27" s="183"/>
      <c r="CK27" s="186"/>
      <c r="CL27" s="186"/>
      <c r="CM27" s="186"/>
      <c r="CN27" s="186"/>
      <c r="CO27" s="186"/>
      <c r="CP27" s="187"/>
    </row>
    <row r="28" spans="1:94" ht="8.25" customHeight="1">
      <c r="A28" s="360">
        <v>0</v>
      </c>
      <c r="B28" s="361"/>
      <c r="C28" s="362"/>
      <c r="D28" s="198" t="s">
        <v>22</v>
      </c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238"/>
      <c r="R28" s="238"/>
      <c r="S28" s="238"/>
      <c r="T28" s="238"/>
      <c r="U28" s="238"/>
      <c r="V28" s="238"/>
      <c r="W28" s="363"/>
      <c r="X28" s="364"/>
      <c r="Y28" s="364"/>
      <c r="Z28" s="364"/>
      <c r="AA28" s="364"/>
      <c r="AB28" s="365"/>
      <c r="AC28" s="249"/>
      <c r="AD28" s="250"/>
      <c r="AE28" s="250"/>
      <c r="AF28" s="250"/>
      <c r="AG28" s="250"/>
      <c r="AH28" s="251"/>
      <c r="AI28" s="358"/>
      <c r="AJ28" s="369"/>
      <c r="AK28" s="369"/>
      <c r="AL28" s="369"/>
      <c r="AM28" s="369"/>
      <c r="AN28" s="369"/>
      <c r="AO28" s="182">
        <f t="shared" ref="AO28" si="26">IF(ISERROR(ROUNDDOWN(AC28/AI28,2)),0,ROUNDDOWN(AC28/AI28,2))</f>
        <v>0</v>
      </c>
      <c r="AP28" s="182"/>
      <c r="AQ28" s="182"/>
      <c r="AR28" s="182"/>
      <c r="AS28" s="182"/>
      <c r="AT28" s="182"/>
      <c r="AU28" s="185" t="str">
        <f t="shared" ref="AU28" si="27">IF(AO28=0,"",(IF(AO28&gt;=IF(W28&gt;=2,1.98,3.3),"OK","NG")))</f>
        <v/>
      </c>
      <c r="AV28" s="229"/>
      <c r="AW28" s="229"/>
      <c r="AX28" s="229"/>
      <c r="AY28" s="229"/>
      <c r="AZ28" s="230"/>
      <c r="BA28" s="378"/>
      <c r="BB28" s="369"/>
      <c r="BC28" s="369"/>
      <c r="BD28" s="369"/>
      <c r="BE28" s="369"/>
      <c r="BF28" s="369"/>
      <c r="BG28" s="185">
        <f t="shared" ref="BG28" si="28">IF(ISERROR(ROUNDDOWN(AC28/BA28,2)),0,ROUNDDOWN(AC28/BA28,2))</f>
        <v>0</v>
      </c>
      <c r="BH28" s="229"/>
      <c r="BI28" s="229"/>
      <c r="BJ28" s="229"/>
      <c r="BK28" s="229"/>
      <c r="BL28" s="346"/>
      <c r="BM28" s="182" t="str">
        <f t="shared" ref="BM28" si="29">IF(BG28=0,"",(IF(BG28&gt;=IF(W28&gt;=2,1.98,3.3),"OK","NG")))</f>
        <v/>
      </c>
      <c r="BN28" s="182"/>
      <c r="BO28" s="182"/>
      <c r="BP28" s="182"/>
      <c r="BQ28" s="182"/>
      <c r="BR28" s="349"/>
      <c r="BS28" s="23"/>
      <c r="BT28" s="24"/>
      <c r="BU28" s="24"/>
      <c r="BV28" s="24"/>
      <c r="BW28" s="24"/>
      <c r="BX28" s="25"/>
      <c r="BY28" s="353"/>
      <c r="BZ28" s="354"/>
      <c r="CA28" s="354"/>
      <c r="CB28" s="354"/>
      <c r="CC28" s="354"/>
      <c r="CD28" s="355"/>
      <c r="CE28" s="182">
        <f t="shared" ref="CE28" si="30">IF(ISERROR(ROUNDDOWN(AC28/BY28,2)),0,(ROUNDDOWN(AC28/BY28,2)))</f>
        <v>0</v>
      </c>
      <c r="CF28" s="182"/>
      <c r="CG28" s="182"/>
      <c r="CH28" s="182"/>
      <c r="CI28" s="182"/>
      <c r="CJ28" s="183"/>
      <c r="CK28" s="186" t="str">
        <f t="shared" ref="CK28" si="31">IF(CE28=0,"",(IF(CE28&gt;=IF(W28&gt;=2,1.98,3.3),"OK","NG")))</f>
        <v/>
      </c>
      <c r="CL28" s="186"/>
      <c r="CM28" s="186"/>
      <c r="CN28" s="186"/>
      <c r="CO28" s="186"/>
      <c r="CP28" s="187"/>
    </row>
    <row r="29" spans="1:94" ht="8.25" customHeight="1">
      <c r="A29" s="360"/>
      <c r="B29" s="361"/>
      <c r="C29" s="362"/>
      <c r="D29" s="198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202"/>
      <c r="R29" s="202"/>
      <c r="S29" s="202"/>
      <c r="T29" s="202"/>
      <c r="U29" s="202"/>
      <c r="V29" s="202"/>
      <c r="W29" s="366"/>
      <c r="X29" s="367"/>
      <c r="Y29" s="367"/>
      <c r="Z29" s="367"/>
      <c r="AA29" s="367"/>
      <c r="AB29" s="368"/>
      <c r="AC29" s="241"/>
      <c r="AD29" s="242"/>
      <c r="AE29" s="242"/>
      <c r="AF29" s="242"/>
      <c r="AG29" s="242"/>
      <c r="AH29" s="243"/>
      <c r="AI29" s="370"/>
      <c r="AJ29" s="371"/>
      <c r="AK29" s="371"/>
      <c r="AL29" s="371"/>
      <c r="AM29" s="371"/>
      <c r="AN29" s="371"/>
      <c r="AO29" s="182"/>
      <c r="AP29" s="182"/>
      <c r="AQ29" s="182"/>
      <c r="AR29" s="182"/>
      <c r="AS29" s="182"/>
      <c r="AT29" s="182"/>
      <c r="AU29" s="82"/>
      <c r="AV29" s="83"/>
      <c r="AW29" s="83"/>
      <c r="AX29" s="83"/>
      <c r="AY29" s="83"/>
      <c r="AZ29" s="84"/>
      <c r="BA29" s="373"/>
      <c r="BB29" s="371"/>
      <c r="BC29" s="371"/>
      <c r="BD29" s="371"/>
      <c r="BE29" s="371"/>
      <c r="BF29" s="371"/>
      <c r="BG29" s="82"/>
      <c r="BH29" s="83"/>
      <c r="BI29" s="83"/>
      <c r="BJ29" s="83"/>
      <c r="BK29" s="83"/>
      <c r="BL29" s="347"/>
      <c r="BM29" s="182"/>
      <c r="BN29" s="182"/>
      <c r="BO29" s="182"/>
      <c r="BP29" s="182"/>
      <c r="BQ29" s="182"/>
      <c r="BR29" s="349"/>
      <c r="BS29" s="23"/>
      <c r="BT29" s="24"/>
      <c r="BU29" s="24"/>
      <c r="BV29" s="24"/>
      <c r="BW29" s="24"/>
      <c r="BX29" s="25"/>
      <c r="BY29" s="353"/>
      <c r="BZ29" s="354"/>
      <c r="CA29" s="354"/>
      <c r="CB29" s="354"/>
      <c r="CC29" s="354"/>
      <c r="CD29" s="355"/>
      <c r="CE29" s="182"/>
      <c r="CF29" s="182"/>
      <c r="CG29" s="182"/>
      <c r="CH29" s="182"/>
      <c r="CI29" s="182"/>
      <c r="CJ29" s="183"/>
      <c r="CK29" s="186"/>
      <c r="CL29" s="186"/>
      <c r="CM29" s="186"/>
      <c r="CN29" s="186"/>
      <c r="CO29" s="186"/>
      <c r="CP29" s="187"/>
    </row>
    <row r="30" spans="1:94" ht="8.25" customHeight="1">
      <c r="A30" s="360"/>
      <c r="B30" s="361"/>
      <c r="C30" s="362"/>
      <c r="D30" s="198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202"/>
      <c r="R30" s="202"/>
      <c r="S30" s="202"/>
      <c r="T30" s="202"/>
      <c r="U30" s="202"/>
      <c r="V30" s="202"/>
      <c r="W30" s="375"/>
      <c r="X30" s="376"/>
      <c r="Y30" s="376"/>
      <c r="Z30" s="376"/>
      <c r="AA30" s="376"/>
      <c r="AB30" s="377"/>
      <c r="AC30" s="244"/>
      <c r="AD30" s="245"/>
      <c r="AE30" s="245"/>
      <c r="AF30" s="245"/>
      <c r="AG30" s="245"/>
      <c r="AH30" s="246"/>
      <c r="AI30" s="370"/>
      <c r="AJ30" s="371"/>
      <c r="AK30" s="371"/>
      <c r="AL30" s="371"/>
      <c r="AM30" s="371"/>
      <c r="AN30" s="371"/>
      <c r="AO30" s="182"/>
      <c r="AP30" s="182"/>
      <c r="AQ30" s="182"/>
      <c r="AR30" s="182"/>
      <c r="AS30" s="182"/>
      <c r="AT30" s="182"/>
      <c r="AU30" s="216"/>
      <c r="AV30" s="233"/>
      <c r="AW30" s="233"/>
      <c r="AX30" s="233"/>
      <c r="AY30" s="233"/>
      <c r="AZ30" s="234"/>
      <c r="BA30" s="373"/>
      <c r="BB30" s="371"/>
      <c r="BC30" s="371"/>
      <c r="BD30" s="371"/>
      <c r="BE30" s="371"/>
      <c r="BF30" s="371"/>
      <c r="BG30" s="216"/>
      <c r="BH30" s="233"/>
      <c r="BI30" s="233"/>
      <c r="BJ30" s="233"/>
      <c r="BK30" s="233"/>
      <c r="BL30" s="348"/>
      <c r="BM30" s="182"/>
      <c r="BN30" s="182"/>
      <c r="BO30" s="182"/>
      <c r="BP30" s="182"/>
      <c r="BQ30" s="182"/>
      <c r="BR30" s="349"/>
      <c r="BS30" s="23"/>
      <c r="BT30" s="24"/>
      <c r="BU30" s="24"/>
      <c r="BV30" s="24"/>
      <c r="BW30" s="24"/>
      <c r="BX30" s="25"/>
      <c r="BY30" s="356"/>
      <c r="BZ30" s="357"/>
      <c r="CA30" s="357"/>
      <c r="CB30" s="357"/>
      <c r="CC30" s="357"/>
      <c r="CD30" s="358"/>
      <c r="CE30" s="182"/>
      <c r="CF30" s="182"/>
      <c r="CG30" s="182"/>
      <c r="CH30" s="182"/>
      <c r="CI30" s="182"/>
      <c r="CJ30" s="183"/>
      <c r="CK30" s="186"/>
      <c r="CL30" s="186"/>
      <c r="CM30" s="186"/>
      <c r="CN30" s="186"/>
      <c r="CO30" s="186"/>
      <c r="CP30" s="187"/>
    </row>
    <row r="31" spans="1:94" ht="8.25" customHeight="1">
      <c r="A31" s="360">
        <v>0</v>
      </c>
      <c r="B31" s="361"/>
      <c r="C31" s="362"/>
      <c r="D31" s="198" t="s">
        <v>22</v>
      </c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238"/>
      <c r="R31" s="238"/>
      <c r="S31" s="238"/>
      <c r="T31" s="238"/>
      <c r="U31" s="238"/>
      <c r="V31" s="238"/>
      <c r="W31" s="363"/>
      <c r="X31" s="364"/>
      <c r="Y31" s="364"/>
      <c r="Z31" s="364"/>
      <c r="AA31" s="364"/>
      <c r="AB31" s="365"/>
      <c r="AC31" s="249"/>
      <c r="AD31" s="250"/>
      <c r="AE31" s="250"/>
      <c r="AF31" s="250"/>
      <c r="AG31" s="250"/>
      <c r="AH31" s="251"/>
      <c r="AI31" s="358"/>
      <c r="AJ31" s="369"/>
      <c r="AK31" s="369"/>
      <c r="AL31" s="369"/>
      <c r="AM31" s="369"/>
      <c r="AN31" s="369"/>
      <c r="AO31" s="182">
        <f t="shared" ref="AO31" si="32">IF(ISERROR(ROUNDDOWN(AC31/AI31,2)),0,ROUNDDOWN(AC31/AI31,2))</f>
        <v>0</v>
      </c>
      <c r="AP31" s="182"/>
      <c r="AQ31" s="182"/>
      <c r="AR31" s="182"/>
      <c r="AS31" s="182"/>
      <c r="AT31" s="182"/>
      <c r="AU31" s="185" t="str">
        <f t="shared" ref="AU31" si="33">IF(AO31=0,"",(IF(AO31&gt;=IF(W31&gt;=2,1.98,3.3),"OK","NG")))</f>
        <v/>
      </c>
      <c r="AV31" s="229"/>
      <c r="AW31" s="229"/>
      <c r="AX31" s="229"/>
      <c r="AY31" s="229"/>
      <c r="AZ31" s="230"/>
      <c r="BA31" s="378"/>
      <c r="BB31" s="369"/>
      <c r="BC31" s="369"/>
      <c r="BD31" s="369"/>
      <c r="BE31" s="369"/>
      <c r="BF31" s="369"/>
      <c r="BG31" s="185">
        <f t="shared" ref="BG31" si="34">IF(ISERROR(ROUNDDOWN(AC31/BA31,2)),0,ROUNDDOWN(AC31/BA31,2))</f>
        <v>0</v>
      </c>
      <c r="BH31" s="229"/>
      <c r="BI31" s="229"/>
      <c r="BJ31" s="229"/>
      <c r="BK31" s="229"/>
      <c r="BL31" s="346"/>
      <c r="BM31" s="182" t="str">
        <f t="shared" ref="BM31" si="35">IF(BG31=0,"",(IF(BG31&gt;=IF(W31&gt;=2,1.98,3.3),"OK","NG")))</f>
        <v/>
      </c>
      <c r="BN31" s="182"/>
      <c r="BO31" s="182"/>
      <c r="BP31" s="182"/>
      <c r="BQ31" s="182"/>
      <c r="BR31" s="349"/>
      <c r="BS31" s="23"/>
      <c r="BT31" s="24"/>
      <c r="BU31" s="24"/>
      <c r="BV31" s="24"/>
      <c r="BW31" s="24"/>
      <c r="BX31" s="25"/>
      <c r="BY31" s="353"/>
      <c r="BZ31" s="354"/>
      <c r="CA31" s="354"/>
      <c r="CB31" s="354"/>
      <c r="CC31" s="354"/>
      <c r="CD31" s="355"/>
      <c r="CE31" s="182">
        <f t="shared" ref="CE31" si="36">IF(ISERROR(ROUNDDOWN(AC31/BY31,2)),0,(ROUNDDOWN(AC31/BY31,2)))</f>
        <v>0</v>
      </c>
      <c r="CF31" s="182"/>
      <c r="CG31" s="182"/>
      <c r="CH31" s="182"/>
      <c r="CI31" s="182"/>
      <c r="CJ31" s="183"/>
      <c r="CK31" s="186" t="str">
        <f t="shared" ref="CK31" si="37">IF(CE31=0,"",(IF(CE31&gt;=IF(W31&gt;=2,1.98,3.3),"OK","NG")))</f>
        <v/>
      </c>
      <c r="CL31" s="186"/>
      <c r="CM31" s="186"/>
      <c r="CN31" s="186"/>
      <c r="CO31" s="186"/>
      <c r="CP31" s="187"/>
    </row>
    <row r="32" spans="1:94" ht="8.25" customHeight="1">
      <c r="A32" s="360"/>
      <c r="B32" s="361"/>
      <c r="C32" s="362"/>
      <c r="D32" s="198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202"/>
      <c r="R32" s="202"/>
      <c r="S32" s="202"/>
      <c r="T32" s="202"/>
      <c r="U32" s="202"/>
      <c r="V32" s="202"/>
      <c r="W32" s="366"/>
      <c r="X32" s="367"/>
      <c r="Y32" s="367"/>
      <c r="Z32" s="367"/>
      <c r="AA32" s="367"/>
      <c r="AB32" s="368"/>
      <c r="AC32" s="241"/>
      <c r="AD32" s="242"/>
      <c r="AE32" s="242"/>
      <c r="AF32" s="242"/>
      <c r="AG32" s="242"/>
      <c r="AH32" s="243"/>
      <c r="AI32" s="370"/>
      <c r="AJ32" s="371"/>
      <c r="AK32" s="371"/>
      <c r="AL32" s="371"/>
      <c r="AM32" s="371"/>
      <c r="AN32" s="371"/>
      <c r="AO32" s="182"/>
      <c r="AP32" s="182"/>
      <c r="AQ32" s="182"/>
      <c r="AR32" s="182"/>
      <c r="AS32" s="182"/>
      <c r="AT32" s="182"/>
      <c r="AU32" s="82"/>
      <c r="AV32" s="83"/>
      <c r="AW32" s="83"/>
      <c r="AX32" s="83"/>
      <c r="AY32" s="83"/>
      <c r="AZ32" s="84"/>
      <c r="BA32" s="373"/>
      <c r="BB32" s="371"/>
      <c r="BC32" s="371"/>
      <c r="BD32" s="371"/>
      <c r="BE32" s="371"/>
      <c r="BF32" s="371"/>
      <c r="BG32" s="82"/>
      <c r="BH32" s="83"/>
      <c r="BI32" s="83"/>
      <c r="BJ32" s="83"/>
      <c r="BK32" s="83"/>
      <c r="BL32" s="347"/>
      <c r="BM32" s="182"/>
      <c r="BN32" s="182"/>
      <c r="BO32" s="182"/>
      <c r="BP32" s="182"/>
      <c r="BQ32" s="182"/>
      <c r="BR32" s="349"/>
      <c r="BS32" s="23"/>
      <c r="BT32" s="24"/>
      <c r="BU32" s="24"/>
      <c r="BV32" s="24"/>
      <c r="BW32" s="24"/>
      <c r="BX32" s="25"/>
      <c r="BY32" s="353"/>
      <c r="BZ32" s="354"/>
      <c r="CA32" s="354"/>
      <c r="CB32" s="354"/>
      <c r="CC32" s="354"/>
      <c r="CD32" s="355"/>
      <c r="CE32" s="182"/>
      <c r="CF32" s="182"/>
      <c r="CG32" s="182"/>
      <c r="CH32" s="182"/>
      <c r="CI32" s="182"/>
      <c r="CJ32" s="183"/>
      <c r="CK32" s="186"/>
      <c r="CL32" s="186"/>
      <c r="CM32" s="186"/>
      <c r="CN32" s="186"/>
      <c r="CO32" s="186"/>
      <c r="CP32" s="187"/>
    </row>
    <row r="33" spans="1:94" ht="8.25" customHeight="1">
      <c r="A33" s="360"/>
      <c r="B33" s="361"/>
      <c r="C33" s="362"/>
      <c r="D33" s="198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202"/>
      <c r="R33" s="202"/>
      <c r="S33" s="202"/>
      <c r="T33" s="202"/>
      <c r="U33" s="202"/>
      <c r="V33" s="202"/>
      <c r="W33" s="375"/>
      <c r="X33" s="376"/>
      <c r="Y33" s="376"/>
      <c r="Z33" s="376"/>
      <c r="AA33" s="376"/>
      <c r="AB33" s="377"/>
      <c r="AC33" s="244"/>
      <c r="AD33" s="245"/>
      <c r="AE33" s="245"/>
      <c r="AF33" s="245"/>
      <c r="AG33" s="245"/>
      <c r="AH33" s="246"/>
      <c r="AI33" s="370"/>
      <c r="AJ33" s="371"/>
      <c r="AK33" s="371"/>
      <c r="AL33" s="371"/>
      <c r="AM33" s="371"/>
      <c r="AN33" s="371"/>
      <c r="AO33" s="182"/>
      <c r="AP33" s="182"/>
      <c r="AQ33" s="182"/>
      <c r="AR33" s="182"/>
      <c r="AS33" s="182"/>
      <c r="AT33" s="182"/>
      <c r="AU33" s="216"/>
      <c r="AV33" s="233"/>
      <c r="AW33" s="233"/>
      <c r="AX33" s="233"/>
      <c r="AY33" s="233"/>
      <c r="AZ33" s="234"/>
      <c r="BA33" s="373"/>
      <c r="BB33" s="371"/>
      <c r="BC33" s="371"/>
      <c r="BD33" s="371"/>
      <c r="BE33" s="371"/>
      <c r="BF33" s="371"/>
      <c r="BG33" s="216"/>
      <c r="BH33" s="233"/>
      <c r="BI33" s="233"/>
      <c r="BJ33" s="233"/>
      <c r="BK33" s="233"/>
      <c r="BL33" s="348"/>
      <c r="BM33" s="182"/>
      <c r="BN33" s="182"/>
      <c r="BO33" s="182"/>
      <c r="BP33" s="182"/>
      <c r="BQ33" s="182"/>
      <c r="BR33" s="349"/>
      <c r="BS33" s="23"/>
      <c r="BT33" s="24"/>
      <c r="BU33" s="24"/>
      <c r="BV33" s="24"/>
      <c r="BW33" s="24"/>
      <c r="BX33" s="25"/>
      <c r="BY33" s="356"/>
      <c r="BZ33" s="357"/>
      <c r="CA33" s="357"/>
      <c r="CB33" s="357"/>
      <c r="CC33" s="357"/>
      <c r="CD33" s="358"/>
      <c r="CE33" s="182"/>
      <c r="CF33" s="182"/>
      <c r="CG33" s="182"/>
      <c r="CH33" s="182"/>
      <c r="CI33" s="182"/>
      <c r="CJ33" s="183"/>
      <c r="CK33" s="186"/>
      <c r="CL33" s="186"/>
      <c r="CM33" s="186"/>
      <c r="CN33" s="186"/>
      <c r="CO33" s="186"/>
      <c r="CP33" s="187"/>
    </row>
    <row r="34" spans="1:94" ht="8.25" customHeight="1">
      <c r="A34" s="360">
        <v>0</v>
      </c>
      <c r="B34" s="361"/>
      <c r="C34" s="362"/>
      <c r="D34" s="198" t="s">
        <v>22</v>
      </c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202"/>
      <c r="R34" s="202"/>
      <c r="S34" s="202"/>
      <c r="T34" s="202"/>
      <c r="U34" s="202"/>
      <c r="V34" s="202"/>
      <c r="W34" s="363"/>
      <c r="X34" s="364"/>
      <c r="Y34" s="364"/>
      <c r="Z34" s="364"/>
      <c r="AA34" s="364"/>
      <c r="AB34" s="365"/>
      <c r="AC34" s="249"/>
      <c r="AD34" s="250"/>
      <c r="AE34" s="250"/>
      <c r="AF34" s="250"/>
      <c r="AG34" s="250"/>
      <c r="AH34" s="251"/>
      <c r="AI34" s="358"/>
      <c r="AJ34" s="369"/>
      <c r="AK34" s="369"/>
      <c r="AL34" s="369"/>
      <c r="AM34" s="369"/>
      <c r="AN34" s="369"/>
      <c r="AO34" s="182">
        <f t="shared" ref="AO34" si="38">IF(ISERROR(ROUNDDOWN(AC34/AI34,2)),0,ROUNDDOWN(AC34/AI34,2))</f>
        <v>0</v>
      </c>
      <c r="AP34" s="182"/>
      <c r="AQ34" s="182"/>
      <c r="AR34" s="182"/>
      <c r="AS34" s="182"/>
      <c r="AT34" s="182"/>
      <c r="AU34" s="185" t="str">
        <f t="shared" ref="AU34" si="39">IF(AO34=0,"",(IF(AO34&gt;=IF(W34&gt;=2,1.98,3.3),"OK","NG")))</f>
        <v/>
      </c>
      <c r="AV34" s="229"/>
      <c r="AW34" s="229"/>
      <c r="AX34" s="229"/>
      <c r="AY34" s="229"/>
      <c r="AZ34" s="230"/>
      <c r="BA34" s="373"/>
      <c r="BB34" s="371"/>
      <c r="BC34" s="371"/>
      <c r="BD34" s="371"/>
      <c r="BE34" s="371"/>
      <c r="BF34" s="371"/>
      <c r="BG34" s="185">
        <f t="shared" ref="BG34" si="40">IF(ISERROR(ROUNDDOWN(AC34/BA34,2)),0,ROUNDDOWN(AC34/BA34,2))</f>
        <v>0</v>
      </c>
      <c r="BH34" s="229"/>
      <c r="BI34" s="229"/>
      <c r="BJ34" s="229"/>
      <c r="BK34" s="229"/>
      <c r="BL34" s="346"/>
      <c r="BM34" s="182" t="str">
        <f t="shared" ref="BM34" si="41">IF(BG34=0,"",(IF(BG34&gt;=IF(W34&gt;=2,1.98,3.3),"OK","NG")))</f>
        <v/>
      </c>
      <c r="BN34" s="182"/>
      <c r="BO34" s="182"/>
      <c r="BP34" s="182"/>
      <c r="BQ34" s="182"/>
      <c r="BR34" s="349"/>
      <c r="BS34" s="23"/>
      <c r="BT34" s="24"/>
      <c r="BU34" s="24"/>
      <c r="BV34" s="24"/>
      <c r="BW34" s="24"/>
      <c r="BX34" s="25"/>
      <c r="BY34" s="350"/>
      <c r="BZ34" s="351"/>
      <c r="CA34" s="351"/>
      <c r="CB34" s="351"/>
      <c r="CC34" s="351"/>
      <c r="CD34" s="352"/>
      <c r="CE34" s="182">
        <f t="shared" ref="CE34" si="42">IF(ISERROR(ROUNDDOWN(AC34/BY34,2)),0,(ROUNDDOWN(AC34/BY34,2)))</f>
        <v>0</v>
      </c>
      <c r="CF34" s="182"/>
      <c r="CG34" s="182"/>
      <c r="CH34" s="182"/>
      <c r="CI34" s="182"/>
      <c r="CJ34" s="183"/>
      <c r="CK34" s="186" t="str">
        <f t="shared" ref="CK34" si="43">IF(CE34=0,"",(IF(CE34&gt;=IF(W34&gt;=2,1.98,3.3),"OK","NG")))</f>
        <v/>
      </c>
      <c r="CL34" s="186"/>
      <c r="CM34" s="186"/>
      <c r="CN34" s="186"/>
      <c r="CO34" s="186"/>
      <c r="CP34" s="187"/>
    </row>
    <row r="35" spans="1:94" ht="8.25" customHeight="1">
      <c r="A35" s="360"/>
      <c r="B35" s="361"/>
      <c r="C35" s="362"/>
      <c r="D35" s="198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202"/>
      <c r="R35" s="202"/>
      <c r="S35" s="202"/>
      <c r="T35" s="202"/>
      <c r="U35" s="202"/>
      <c r="V35" s="202"/>
      <c r="W35" s="366"/>
      <c r="X35" s="367"/>
      <c r="Y35" s="367"/>
      <c r="Z35" s="367"/>
      <c r="AA35" s="367"/>
      <c r="AB35" s="368"/>
      <c r="AC35" s="241"/>
      <c r="AD35" s="242"/>
      <c r="AE35" s="242"/>
      <c r="AF35" s="242"/>
      <c r="AG35" s="242"/>
      <c r="AH35" s="243"/>
      <c r="AI35" s="370"/>
      <c r="AJ35" s="371"/>
      <c r="AK35" s="371"/>
      <c r="AL35" s="371"/>
      <c r="AM35" s="371"/>
      <c r="AN35" s="371"/>
      <c r="AO35" s="182"/>
      <c r="AP35" s="182"/>
      <c r="AQ35" s="182"/>
      <c r="AR35" s="182"/>
      <c r="AS35" s="182"/>
      <c r="AT35" s="182"/>
      <c r="AU35" s="82"/>
      <c r="AV35" s="83"/>
      <c r="AW35" s="83"/>
      <c r="AX35" s="83"/>
      <c r="AY35" s="83"/>
      <c r="AZ35" s="84"/>
      <c r="BA35" s="373"/>
      <c r="BB35" s="371"/>
      <c r="BC35" s="371"/>
      <c r="BD35" s="371"/>
      <c r="BE35" s="371"/>
      <c r="BF35" s="371"/>
      <c r="BG35" s="82"/>
      <c r="BH35" s="83"/>
      <c r="BI35" s="83"/>
      <c r="BJ35" s="83"/>
      <c r="BK35" s="83"/>
      <c r="BL35" s="347"/>
      <c r="BM35" s="182"/>
      <c r="BN35" s="182"/>
      <c r="BO35" s="182"/>
      <c r="BP35" s="182"/>
      <c r="BQ35" s="182"/>
      <c r="BR35" s="349"/>
      <c r="BS35" s="23"/>
      <c r="BT35" s="24"/>
      <c r="BU35" s="24"/>
      <c r="BV35" s="24"/>
      <c r="BW35" s="24"/>
      <c r="BX35" s="25"/>
      <c r="BY35" s="353"/>
      <c r="BZ35" s="354"/>
      <c r="CA35" s="354"/>
      <c r="CB35" s="354"/>
      <c r="CC35" s="354"/>
      <c r="CD35" s="355"/>
      <c r="CE35" s="182"/>
      <c r="CF35" s="182"/>
      <c r="CG35" s="182"/>
      <c r="CH35" s="182"/>
      <c r="CI35" s="182"/>
      <c r="CJ35" s="183"/>
      <c r="CK35" s="186"/>
      <c r="CL35" s="186"/>
      <c r="CM35" s="186"/>
      <c r="CN35" s="186"/>
      <c r="CO35" s="186"/>
      <c r="CP35" s="187"/>
    </row>
    <row r="36" spans="1:94" ht="8.25" customHeight="1">
      <c r="A36" s="360"/>
      <c r="B36" s="361"/>
      <c r="C36" s="362"/>
      <c r="D36" s="198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202"/>
      <c r="R36" s="202"/>
      <c r="S36" s="202"/>
      <c r="T36" s="202"/>
      <c r="U36" s="202"/>
      <c r="V36" s="202"/>
      <c r="W36" s="375"/>
      <c r="X36" s="376"/>
      <c r="Y36" s="376"/>
      <c r="Z36" s="376"/>
      <c r="AA36" s="376"/>
      <c r="AB36" s="377"/>
      <c r="AC36" s="244"/>
      <c r="AD36" s="245"/>
      <c r="AE36" s="245"/>
      <c r="AF36" s="245"/>
      <c r="AG36" s="245"/>
      <c r="AH36" s="246"/>
      <c r="AI36" s="370"/>
      <c r="AJ36" s="371"/>
      <c r="AK36" s="371"/>
      <c r="AL36" s="371"/>
      <c r="AM36" s="371"/>
      <c r="AN36" s="371"/>
      <c r="AO36" s="182"/>
      <c r="AP36" s="182"/>
      <c r="AQ36" s="182"/>
      <c r="AR36" s="182"/>
      <c r="AS36" s="182"/>
      <c r="AT36" s="182"/>
      <c r="AU36" s="216"/>
      <c r="AV36" s="233"/>
      <c r="AW36" s="233"/>
      <c r="AX36" s="233"/>
      <c r="AY36" s="233"/>
      <c r="AZ36" s="234"/>
      <c r="BA36" s="373"/>
      <c r="BB36" s="371"/>
      <c r="BC36" s="371"/>
      <c r="BD36" s="371"/>
      <c r="BE36" s="371"/>
      <c r="BF36" s="371"/>
      <c r="BG36" s="216"/>
      <c r="BH36" s="233"/>
      <c r="BI36" s="233"/>
      <c r="BJ36" s="233"/>
      <c r="BK36" s="233"/>
      <c r="BL36" s="348"/>
      <c r="BM36" s="182"/>
      <c r="BN36" s="182"/>
      <c r="BO36" s="182"/>
      <c r="BP36" s="182"/>
      <c r="BQ36" s="182"/>
      <c r="BR36" s="349"/>
      <c r="BS36" s="23"/>
      <c r="BT36" s="24"/>
      <c r="BU36" s="24"/>
      <c r="BV36" s="24"/>
      <c r="BW36" s="24"/>
      <c r="BX36" s="25"/>
      <c r="BY36" s="356"/>
      <c r="BZ36" s="357"/>
      <c r="CA36" s="357"/>
      <c r="CB36" s="357"/>
      <c r="CC36" s="357"/>
      <c r="CD36" s="358"/>
      <c r="CE36" s="182"/>
      <c r="CF36" s="182"/>
      <c r="CG36" s="182"/>
      <c r="CH36" s="182"/>
      <c r="CI36" s="182"/>
      <c r="CJ36" s="183"/>
      <c r="CK36" s="186"/>
      <c r="CL36" s="186"/>
      <c r="CM36" s="186"/>
      <c r="CN36" s="186"/>
      <c r="CO36" s="186"/>
      <c r="CP36" s="187"/>
    </row>
    <row r="37" spans="1:94" ht="8.25" customHeight="1">
      <c r="A37" s="360">
        <v>0</v>
      </c>
      <c r="B37" s="361"/>
      <c r="C37" s="362"/>
      <c r="D37" s="198" t="s">
        <v>22</v>
      </c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202"/>
      <c r="R37" s="202"/>
      <c r="S37" s="202"/>
      <c r="T37" s="202"/>
      <c r="U37" s="202"/>
      <c r="V37" s="202"/>
      <c r="W37" s="363"/>
      <c r="X37" s="364"/>
      <c r="Y37" s="364"/>
      <c r="Z37" s="364"/>
      <c r="AA37" s="364"/>
      <c r="AB37" s="365"/>
      <c r="AC37" s="249"/>
      <c r="AD37" s="250"/>
      <c r="AE37" s="250"/>
      <c r="AF37" s="250"/>
      <c r="AG37" s="250"/>
      <c r="AH37" s="251"/>
      <c r="AI37" s="358"/>
      <c r="AJ37" s="369"/>
      <c r="AK37" s="369"/>
      <c r="AL37" s="369"/>
      <c r="AM37" s="369"/>
      <c r="AN37" s="369"/>
      <c r="AO37" s="182">
        <f t="shared" ref="AO37" si="44">IF(ISERROR(ROUNDDOWN(AC37/AI37,2)),0,ROUNDDOWN(AC37/AI37,2))</f>
        <v>0</v>
      </c>
      <c r="AP37" s="182"/>
      <c r="AQ37" s="182"/>
      <c r="AR37" s="182"/>
      <c r="AS37" s="182"/>
      <c r="AT37" s="182"/>
      <c r="AU37" s="185" t="str">
        <f t="shared" ref="AU37" si="45">IF(AO37=0,"",(IF(AO37&gt;=IF(W37&gt;=2,1.98,3.3),"OK","NG")))</f>
        <v/>
      </c>
      <c r="AV37" s="229"/>
      <c r="AW37" s="229"/>
      <c r="AX37" s="229"/>
      <c r="AY37" s="229"/>
      <c r="AZ37" s="230"/>
      <c r="BA37" s="373"/>
      <c r="BB37" s="371"/>
      <c r="BC37" s="371"/>
      <c r="BD37" s="371"/>
      <c r="BE37" s="371"/>
      <c r="BF37" s="371"/>
      <c r="BG37" s="185">
        <f t="shared" ref="BG37" si="46">IF(ISERROR(ROUNDDOWN(AC37/BA37,2)),0,ROUNDDOWN(AC37/BA37,2))</f>
        <v>0</v>
      </c>
      <c r="BH37" s="229"/>
      <c r="BI37" s="229"/>
      <c r="BJ37" s="229"/>
      <c r="BK37" s="229"/>
      <c r="BL37" s="346"/>
      <c r="BM37" s="182" t="str">
        <f t="shared" ref="BM37" si="47">IF(BG37=0,"",(IF(BG37&gt;=IF(W37&gt;=2,1.98,3.3),"OK","NG")))</f>
        <v/>
      </c>
      <c r="BN37" s="182"/>
      <c r="BO37" s="182"/>
      <c r="BP37" s="182"/>
      <c r="BQ37" s="182"/>
      <c r="BR37" s="349"/>
      <c r="BS37" s="23"/>
      <c r="BT37" s="24"/>
      <c r="BU37" s="24"/>
      <c r="BV37" s="24"/>
      <c r="BW37" s="24"/>
      <c r="BX37" s="25"/>
      <c r="BY37" s="350"/>
      <c r="BZ37" s="351"/>
      <c r="CA37" s="351"/>
      <c r="CB37" s="351"/>
      <c r="CC37" s="351"/>
      <c r="CD37" s="352"/>
      <c r="CE37" s="182">
        <f t="shared" ref="CE37" si="48">IF(ISERROR(ROUNDDOWN(AC37/BY37,2)),0,(ROUNDDOWN(AC37/BY37,2)))</f>
        <v>0</v>
      </c>
      <c r="CF37" s="182"/>
      <c r="CG37" s="182"/>
      <c r="CH37" s="182"/>
      <c r="CI37" s="182"/>
      <c r="CJ37" s="183"/>
      <c r="CK37" s="186" t="str">
        <f t="shared" ref="CK37" si="49">IF(CE37=0,"",(IF(CE37&gt;=IF(W37&gt;=2,1.98,3.3),"OK","NG")))</f>
        <v/>
      </c>
      <c r="CL37" s="186"/>
      <c r="CM37" s="186"/>
      <c r="CN37" s="186"/>
      <c r="CO37" s="186"/>
      <c r="CP37" s="187"/>
    </row>
    <row r="38" spans="1:94" ht="8.25" customHeight="1">
      <c r="A38" s="360"/>
      <c r="B38" s="361"/>
      <c r="C38" s="362"/>
      <c r="D38" s="198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202"/>
      <c r="R38" s="202"/>
      <c r="S38" s="202"/>
      <c r="T38" s="202"/>
      <c r="U38" s="202"/>
      <c r="V38" s="202"/>
      <c r="W38" s="366"/>
      <c r="X38" s="367"/>
      <c r="Y38" s="367"/>
      <c r="Z38" s="367"/>
      <c r="AA38" s="367"/>
      <c r="AB38" s="368"/>
      <c r="AC38" s="241"/>
      <c r="AD38" s="242"/>
      <c r="AE38" s="242"/>
      <c r="AF38" s="242"/>
      <c r="AG38" s="242"/>
      <c r="AH38" s="243"/>
      <c r="AI38" s="370"/>
      <c r="AJ38" s="371"/>
      <c r="AK38" s="371"/>
      <c r="AL38" s="371"/>
      <c r="AM38" s="371"/>
      <c r="AN38" s="371"/>
      <c r="AO38" s="182"/>
      <c r="AP38" s="182"/>
      <c r="AQ38" s="182"/>
      <c r="AR38" s="182"/>
      <c r="AS38" s="182"/>
      <c r="AT38" s="182"/>
      <c r="AU38" s="82"/>
      <c r="AV38" s="83"/>
      <c r="AW38" s="83"/>
      <c r="AX38" s="83"/>
      <c r="AY38" s="83"/>
      <c r="AZ38" s="84"/>
      <c r="BA38" s="373"/>
      <c r="BB38" s="371"/>
      <c r="BC38" s="371"/>
      <c r="BD38" s="371"/>
      <c r="BE38" s="371"/>
      <c r="BF38" s="371"/>
      <c r="BG38" s="82"/>
      <c r="BH38" s="83"/>
      <c r="BI38" s="83"/>
      <c r="BJ38" s="83"/>
      <c r="BK38" s="83"/>
      <c r="BL38" s="347"/>
      <c r="BM38" s="182"/>
      <c r="BN38" s="182"/>
      <c r="BO38" s="182"/>
      <c r="BP38" s="182"/>
      <c r="BQ38" s="182"/>
      <c r="BR38" s="349"/>
      <c r="BS38" s="23"/>
      <c r="BT38" s="24"/>
      <c r="BU38" s="24"/>
      <c r="BV38" s="24"/>
      <c r="BW38" s="24"/>
      <c r="BX38" s="25"/>
      <c r="BY38" s="353"/>
      <c r="BZ38" s="354"/>
      <c r="CA38" s="354"/>
      <c r="CB38" s="354"/>
      <c r="CC38" s="354"/>
      <c r="CD38" s="355"/>
      <c r="CE38" s="182"/>
      <c r="CF38" s="182"/>
      <c r="CG38" s="182"/>
      <c r="CH38" s="182"/>
      <c r="CI38" s="182"/>
      <c r="CJ38" s="183"/>
      <c r="CK38" s="186"/>
      <c r="CL38" s="186"/>
      <c r="CM38" s="186"/>
      <c r="CN38" s="186"/>
      <c r="CO38" s="186"/>
      <c r="CP38" s="187"/>
    </row>
    <row r="39" spans="1:94" ht="8.25" customHeight="1">
      <c r="A39" s="360"/>
      <c r="B39" s="361"/>
      <c r="C39" s="362"/>
      <c r="D39" s="198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202"/>
      <c r="R39" s="202"/>
      <c r="S39" s="202"/>
      <c r="T39" s="202"/>
      <c r="U39" s="202"/>
      <c r="V39" s="202"/>
      <c r="W39" s="375"/>
      <c r="X39" s="376"/>
      <c r="Y39" s="376"/>
      <c r="Z39" s="376"/>
      <c r="AA39" s="376"/>
      <c r="AB39" s="377"/>
      <c r="AC39" s="244"/>
      <c r="AD39" s="245"/>
      <c r="AE39" s="245"/>
      <c r="AF39" s="245"/>
      <c r="AG39" s="245"/>
      <c r="AH39" s="246"/>
      <c r="AI39" s="370"/>
      <c r="AJ39" s="371"/>
      <c r="AK39" s="371"/>
      <c r="AL39" s="371"/>
      <c r="AM39" s="371"/>
      <c r="AN39" s="371"/>
      <c r="AO39" s="182"/>
      <c r="AP39" s="182"/>
      <c r="AQ39" s="182"/>
      <c r="AR39" s="182"/>
      <c r="AS39" s="182"/>
      <c r="AT39" s="182"/>
      <c r="AU39" s="216"/>
      <c r="AV39" s="233"/>
      <c r="AW39" s="233"/>
      <c r="AX39" s="233"/>
      <c r="AY39" s="233"/>
      <c r="AZ39" s="234"/>
      <c r="BA39" s="373"/>
      <c r="BB39" s="371"/>
      <c r="BC39" s="371"/>
      <c r="BD39" s="371"/>
      <c r="BE39" s="371"/>
      <c r="BF39" s="371"/>
      <c r="BG39" s="216"/>
      <c r="BH39" s="233"/>
      <c r="BI39" s="233"/>
      <c r="BJ39" s="233"/>
      <c r="BK39" s="233"/>
      <c r="BL39" s="348"/>
      <c r="BM39" s="182"/>
      <c r="BN39" s="182"/>
      <c r="BO39" s="182"/>
      <c r="BP39" s="182"/>
      <c r="BQ39" s="182"/>
      <c r="BR39" s="349"/>
      <c r="BS39" s="23"/>
      <c r="BT39" s="24"/>
      <c r="BU39" s="24"/>
      <c r="BV39" s="24"/>
      <c r="BW39" s="24"/>
      <c r="BX39" s="25"/>
      <c r="BY39" s="356"/>
      <c r="BZ39" s="357"/>
      <c r="CA39" s="357"/>
      <c r="CB39" s="357"/>
      <c r="CC39" s="357"/>
      <c r="CD39" s="358"/>
      <c r="CE39" s="182"/>
      <c r="CF39" s="182"/>
      <c r="CG39" s="182"/>
      <c r="CH39" s="182"/>
      <c r="CI39" s="182"/>
      <c r="CJ39" s="183"/>
      <c r="CK39" s="186"/>
      <c r="CL39" s="186"/>
      <c r="CM39" s="186"/>
      <c r="CN39" s="186"/>
      <c r="CO39" s="186"/>
      <c r="CP39" s="187"/>
    </row>
    <row r="40" spans="1:94" ht="8.25" customHeight="1">
      <c r="A40" s="360">
        <v>0</v>
      </c>
      <c r="B40" s="361"/>
      <c r="C40" s="362"/>
      <c r="D40" s="198" t="s">
        <v>22</v>
      </c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202"/>
      <c r="R40" s="202"/>
      <c r="S40" s="202"/>
      <c r="T40" s="202"/>
      <c r="U40" s="202"/>
      <c r="V40" s="202"/>
      <c r="W40" s="363"/>
      <c r="X40" s="364"/>
      <c r="Y40" s="364"/>
      <c r="Z40" s="364"/>
      <c r="AA40" s="364"/>
      <c r="AB40" s="365"/>
      <c r="AC40" s="249"/>
      <c r="AD40" s="250"/>
      <c r="AE40" s="250"/>
      <c r="AF40" s="250"/>
      <c r="AG40" s="250"/>
      <c r="AH40" s="251"/>
      <c r="AI40" s="358"/>
      <c r="AJ40" s="369"/>
      <c r="AK40" s="369"/>
      <c r="AL40" s="369"/>
      <c r="AM40" s="369"/>
      <c r="AN40" s="369"/>
      <c r="AO40" s="182">
        <f t="shared" ref="AO40" si="50">IF(ISERROR(ROUNDDOWN(AC40/AI40,2)),0,ROUNDDOWN(AC40/AI40,2))</f>
        <v>0</v>
      </c>
      <c r="AP40" s="182"/>
      <c r="AQ40" s="182"/>
      <c r="AR40" s="182"/>
      <c r="AS40" s="182"/>
      <c r="AT40" s="182"/>
      <c r="AU40" s="185" t="str">
        <f t="shared" ref="AU40" si="51">IF(AO40=0,"",(IF(AO40&gt;=IF(W40&gt;=2,1.98,3.3),"OK","NG")))</f>
        <v/>
      </c>
      <c r="AV40" s="229"/>
      <c r="AW40" s="229"/>
      <c r="AX40" s="229"/>
      <c r="AY40" s="229"/>
      <c r="AZ40" s="230"/>
      <c r="BA40" s="373"/>
      <c r="BB40" s="371"/>
      <c r="BC40" s="371"/>
      <c r="BD40" s="371"/>
      <c r="BE40" s="371"/>
      <c r="BF40" s="371"/>
      <c r="BG40" s="185">
        <f t="shared" ref="BG40" si="52">IF(ISERROR(ROUNDDOWN(AC40/BA40,2)),0,ROUNDDOWN(AC40/BA40,2))</f>
        <v>0</v>
      </c>
      <c r="BH40" s="229"/>
      <c r="BI40" s="229"/>
      <c r="BJ40" s="229"/>
      <c r="BK40" s="229"/>
      <c r="BL40" s="346"/>
      <c r="BM40" s="182" t="str">
        <f t="shared" ref="BM40" si="53">IF(BG40=0,"",(IF(BG40&gt;=IF(W40&gt;=2,1.98,3.3),"OK","NG")))</f>
        <v/>
      </c>
      <c r="BN40" s="182"/>
      <c r="BO40" s="182"/>
      <c r="BP40" s="182"/>
      <c r="BQ40" s="182"/>
      <c r="BR40" s="349"/>
      <c r="BS40" s="23"/>
      <c r="BT40" s="24"/>
      <c r="BU40" s="24"/>
      <c r="BV40" s="24"/>
      <c r="BW40" s="24"/>
      <c r="BX40" s="25"/>
      <c r="BY40" s="350"/>
      <c r="BZ40" s="351"/>
      <c r="CA40" s="351"/>
      <c r="CB40" s="351"/>
      <c r="CC40" s="351"/>
      <c r="CD40" s="352"/>
      <c r="CE40" s="182">
        <f t="shared" ref="CE40" si="54">IF(ISERROR(ROUNDDOWN(AC40/BY40,2)),0,(ROUNDDOWN(AC40/BY40,2)))</f>
        <v>0</v>
      </c>
      <c r="CF40" s="182"/>
      <c r="CG40" s="182"/>
      <c r="CH40" s="182"/>
      <c r="CI40" s="182"/>
      <c r="CJ40" s="183"/>
      <c r="CK40" s="186" t="str">
        <f t="shared" ref="CK40" si="55">IF(CE40=0,"",(IF(CE40&gt;=IF(W40&gt;=2,1.98,3.3),"OK","NG")))</f>
        <v/>
      </c>
      <c r="CL40" s="186"/>
      <c r="CM40" s="186"/>
      <c r="CN40" s="186"/>
      <c r="CO40" s="186"/>
      <c r="CP40" s="187"/>
    </row>
    <row r="41" spans="1:94" ht="8.25" customHeight="1">
      <c r="A41" s="360"/>
      <c r="B41" s="361"/>
      <c r="C41" s="362"/>
      <c r="D41" s="198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202"/>
      <c r="R41" s="202"/>
      <c r="S41" s="202"/>
      <c r="T41" s="202"/>
      <c r="U41" s="202"/>
      <c r="V41" s="202"/>
      <c r="W41" s="366"/>
      <c r="X41" s="367"/>
      <c r="Y41" s="367"/>
      <c r="Z41" s="367"/>
      <c r="AA41" s="367"/>
      <c r="AB41" s="368"/>
      <c r="AC41" s="241"/>
      <c r="AD41" s="242"/>
      <c r="AE41" s="242"/>
      <c r="AF41" s="242"/>
      <c r="AG41" s="242"/>
      <c r="AH41" s="243"/>
      <c r="AI41" s="370"/>
      <c r="AJ41" s="371"/>
      <c r="AK41" s="371"/>
      <c r="AL41" s="371"/>
      <c r="AM41" s="371"/>
      <c r="AN41" s="371"/>
      <c r="AO41" s="182"/>
      <c r="AP41" s="182"/>
      <c r="AQ41" s="182"/>
      <c r="AR41" s="182"/>
      <c r="AS41" s="182"/>
      <c r="AT41" s="182"/>
      <c r="AU41" s="82"/>
      <c r="AV41" s="83"/>
      <c r="AW41" s="83"/>
      <c r="AX41" s="83"/>
      <c r="AY41" s="83"/>
      <c r="AZ41" s="84"/>
      <c r="BA41" s="373"/>
      <c r="BB41" s="371"/>
      <c r="BC41" s="371"/>
      <c r="BD41" s="371"/>
      <c r="BE41" s="371"/>
      <c r="BF41" s="371"/>
      <c r="BG41" s="82"/>
      <c r="BH41" s="83"/>
      <c r="BI41" s="83"/>
      <c r="BJ41" s="83"/>
      <c r="BK41" s="83"/>
      <c r="BL41" s="347"/>
      <c r="BM41" s="182"/>
      <c r="BN41" s="182"/>
      <c r="BO41" s="182"/>
      <c r="BP41" s="182"/>
      <c r="BQ41" s="182"/>
      <c r="BR41" s="349"/>
      <c r="BS41" s="23"/>
      <c r="BT41" s="24"/>
      <c r="BU41" s="24"/>
      <c r="BV41" s="24"/>
      <c r="BW41" s="24"/>
      <c r="BX41" s="25"/>
      <c r="BY41" s="353"/>
      <c r="BZ41" s="354"/>
      <c r="CA41" s="354"/>
      <c r="CB41" s="354"/>
      <c r="CC41" s="354"/>
      <c r="CD41" s="355"/>
      <c r="CE41" s="182"/>
      <c r="CF41" s="182"/>
      <c r="CG41" s="182"/>
      <c r="CH41" s="182"/>
      <c r="CI41" s="182"/>
      <c r="CJ41" s="183"/>
      <c r="CK41" s="186"/>
      <c r="CL41" s="186"/>
      <c r="CM41" s="186"/>
      <c r="CN41" s="186"/>
      <c r="CO41" s="186"/>
      <c r="CP41" s="187"/>
    </row>
    <row r="42" spans="1:94" ht="8.25" customHeight="1">
      <c r="A42" s="360"/>
      <c r="B42" s="361"/>
      <c r="C42" s="362"/>
      <c r="D42" s="198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202"/>
      <c r="R42" s="202"/>
      <c r="S42" s="202"/>
      <c r="T42" s="202"/>
      <c r="U42" s="202"/>
      <c r="V42" s="202"/>
      <c r="W42" s="375"/>
      <c r="X42" s="376"/>
      <c r="Y42" s="376"/>
      <c r="Z42" s="376"/>
      <c r="AA42" s="376"/>
      <c r="AB42" s="377"/>
      <c r="AC42" s="244"/>
      <c r="AD42" s="245"/>
      <c r="AE42" s="245"/>
      <c r="AF42" s="245"/>
      <c r="AG42" s="245"/>
      <c r="AH42" s="246"/>
      <c r="AI42" s="370"/>
      <c r="AJ42" s="371"/>
      <c r="AK42" s="371"/>
      <c r="AL42" s="371"/>
      <c r="AM42" s="371"/>
      <c r="AN42" s="371"/>
      <c r="AO42" s="182"/>
      <c r="AP42" s="182"/>
      <c r="AQ42" s="182"/>
      <c r="AR42" s="182"/>
      <c r="AS42" s="182"/>
      <c r="AT42" s="182"/>
      <c r="AU42" s="216"/>
      <c r="AV42" s="233"/>
      <c r="AW42" s="233"/>
      <c r="AX42" s="233"/>
      <c r="AY42" s="233"/>
      <c r="AZ42" s="234"/>
      <c r="BA42" s="373"/>
      <c r="BB42" s="371"/>
      <c r="BC42" s="371"/>
      <c r="BD42" s="371"/>
      <c r="BE42" s="371"/>
      <c r="BF42" s="371"/>
      <c r="BG42" s="216"/>
      <c r="BH42" s="233"/>
      <c r="BI42" s="233"/>
      <c r="BJ42" s="233"/>
      <c r="BK42" s="233"/>
      <c r="BL42" s="348"/>
      <c r="BM42" s="182"/>
      <c r="BN42" s="182"/>
      <c r="BO42" s="182"/>
      <c r="BP42" s="182"/>
      <c r="BQ42" s="182"/>
      <c r="BR42" s="349"/>
      <c r="BS42" s="23"/>
      <c r="BT42" s="24"/>
      <c r="BU42" s="24"/>
      <c r="BV42" s="24"/>
      <c r="BW42" s="24"/>
      <c r="BX42" s="25"/>
      <c r="BY42" s="356"/>
      <c r="BZ42" s="357"/>
      <c r="CA42" s="357"/>
      <c r="CB42" s="357"/>
      <c r="CC42" s="357"/>
      <c r="CD42" s="358"/>
      <c r="CE42" s="182"/>
      <c r="CF42" s="182"/>
      <c r="CG42" s="182"/>
      <c r="CH42" s="182"/>
      <c r="CI42" s="182"/>
      <c r="CJ42" s="183"/>
      <c r="CK42" s="186"/>
      <c r="CL42" s="186"/>
      <c r="CM42" s="186"/>
      <c r="CN42" s="186"/>
      <c r="CO42" s="186"/>
      <c r="CP42" s="187"/>
    </row>
    <row r="43" spans="1:94" ht="8.25" customHeight="1">
      <c r="A43" s="360"/>
      <c r="B43" s="361"/>
      <c r="C43" s="362"/>
      <c r="D43" s="198" t="s">
        <v>22</v>
      </c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202"/>
      <c r="R43" s="202"/>
      <c r="S43" s="202"/>
      <c r="T43" s="202"/>
      <c r="U43" s="202"/>
      <c r="V43" s="202"/>
      <c r="W43" s="363"/>
      <c r="X43" s="364"/>
      <c r="Y43" s="364"/>
      <c r="Z43" s="364"/>
      <c r="AA43" s="364"/>
      <c r="AB43" s="365"/>
      <c r="AC43" s="249"/>
      <c r="AD43" s="250"/>
      <c r="AE43" s="250"/>
      <c r="AF43" s="250"/>
      <c r="AG43" s="250"/>
      <c r="AH43" s="251"/>
      <c r="AI43" s="358"/>
      <c r="AJ43" s="369"/>
      <c r="AK43" s="369"/>
      <c r="AL43" s="369"/>
      <c r="AM43" s="369"/>
      <c r="AN43" s="369"/>
      <c r="AO43" s="182">
        <f t="shared" ref="AO43" si="56">IF(ISERROR(ROUNDDOWN(AC43/AI43,2)),0,ROUNDDOWN(AC43/AI43,2))</f>
        <v>0</v>
      </c>
      <c r="AP43" s="182"/>
      <c r="AQ43" s="182"/>
      <c r="AR43" s="182"/>
      <c r="AS43" s="182"/>
      <c r="AT43" s="182"/>
      <c r="AU43" s="185" t="str">
        <f t="shared" ref="AU43" si="57">IF(AO43=0,"",(IF(AO43&gt;=IF(W43&gt;=2,1.98,3.3),"OK","NG")))</f>
        <v/>
      </c>
      <c r="AV43" s="229"/>
      <c r="AW43" s="229"/>
      <c r="AX43" s="229"/>
      <c r="AY43" s="229"/>
      <c r="AZ43" s="230"/>
      <c r="BA43" s="373"/>
      <c r="BB43" s="371"/>
      <c r="BC43" s="371"/>
      <c r="BD43" s="371"/>
      <c r="BE43" s="371"/>
      <c r="BF43" s="371"/>
      <c r="BG43" s="185">
        <f t="shared" ref="BG43" si="58">IF(ISERROR(ROUNDDOWN(AC43/BA43,2)),0,ROUNDDOWN(AC43/BA43,2))</f>
        <v>0</v>
      </c>
      <c r="BH43" s="229"/>
      <c r="BI43" s="229"/>
      <c r="BJ43" s="229"/>
      <c r="BK43" s="229"/>
      <c r="BL43" s="346"/>
      <c r="BM43" s="182" t="str">
        <f t="shared" ref="BM43" si="59">IF(BG43=0,"",(IF(BG43&gt;=IF(W43&gt;=2,1.98,3.3),"OK","NG")))</f>
        <v/>
      </c>
      <c r="BN43" s="182"/>
      <c r="BO43" s="182"/>
      <c r="BP43" s="182"/>
      <c r="BQ43" s="182"/>
      <c r="BR43" s="349"/>
      <c r="BS43" s="23"/>
      <c r="BT43" s="24"/>
      <c r="BU43" s="24"/>
      <c r="BV43" s="24"/>
      <c r="BW43" s="24"/>
      <c r="BX43" s="25"/>
      <c r="BY43" s="350"/>
      <c r="BZ43" s="351"/>
      <c r="CA43" s="351"/>
      <c r="CB43" s="351"/>
      <c r="CC43" s="351"/>
      <c r="CD43" s="352"/>
      <c r="CE43" s="182">
        <f t="shared" ref="CE43" si="60">IF(ISERROR(ROUNDDOWN(AC43/BY43,2)),0,(ROUNDDOWN(AC43/BY43,2)))</f>
        <v>0</v>
      </c>
      <c r="CF43" s="182"/>
      <c r="CG43" s="182"/>
      <c r="CH43" s="182"/>
      <c r="CI43" s="182"/>
      <c r="CJ43" s="183"/>
      <c r="CK43" s="186" t="str">
        <f t="shared" ref="CK43" si="61">IF(CE43=0,"",(IF(CE43&gt;=IF(W43&gt;=2,1.98,3.3),"OK","NG")))</f>
        <v/>
      </c>
      <c r="CL43" s="186"/>
      <c r="CM43" s="186"/>
      <c r="CN43" s="186"/>
      <c r="CO43" s="186"/>
      <c r="CP43" s="187"/>
    </row>
    <row r="44" spans="1:94" ht="8.25" customHeight="1">
      <c r="A44" s="360"/>
      <c r="B44" s="361"/>
      <c r="C44" s="362"/>
      <c r="D44" s="198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202"/>
      <c r="R44" s="202"/>
      <c r="S44" s="202"/>
      <c r="T44" s="202"/>
      <c r="U44" s="202"/>
      <c r="V44" s="202"/>
      <c r="W44" s="366"/>
      <c r="X44" s="367"/>
      <c r="Y44" s="367"/>
      <c r="Z44" s="367"/>
      <c r="AA44" s="367"/>
      <c r="AB44" s="368"/>
      <c r="AC44" s="241"/>
      <c r="AD44" s="242"/>
      <c r="AE44" s="242"/>
      <c r="AF44" s="242"/>
      <c r="AG44" s="242"/>
      <c r="AH44" s="243"/>
      <c r="AI44" s="370"/>
      <c r="AJ44" s="371"/>
      <c r="AK44" s="371"/>
      <c r="AL44" s="371"/>
      <c r="AM44" s="371"/>
      <c r="AN44" s="371"/>
      <c r="AO44" s="182"/>
      <c r="AP44" s="182"/>
      <c r="AQ44" s="182"/>
      <c r="AR44" s="182"/>
      <c r="AS44" s="182"/>
      <c r="AT44" s="182"/>
      <c r="AU44" s="82"/>
      <c r="AV44" s="83"/>
      <c r="AW44" s="83"/>
      <c r="AX44" s="83"/>
      <c r="AY44" s="83"/>
      <c r="AZ44" s="84"/>
      <c r="BA44" s="373"/>
      <c r="BB44" s="371"/>
      <c r="BC44" s="371"/>
      <c r="BD44" s="371"/>
      <c r="BE44" s="371"/>
      <c r="BF44" s="371"/>
      <c r="BG44" s="82"/>
      <c r="BH44" s="83"/>
      <c r="BI44" s="83"/>
      <c r="BJ44" s="83"/>
      <c r="BK44" s="83"/>
      <c r="BL44" s="347"/>
      <c r="BM44" s="182"/>
      <c r="BN44" s="182"/>
      <c r="BO44" s="182"/>
      <c r="BP44" s="182"/>
      <c r="BQ44" s="182"/>
      <c r="BR44" s="349"/>
      <c r="BS44" s="23"/>
      <c r="BT44" s="24"/>
      <c r="BU44" s="24"/>
      <c r="BV44" s="24"/>
      <c r="BW44" s="24"/>
      <c r="BX44" s="25"/>
      <c r="BY44" s="353"/>
      <c r="BZ44" s="354"/>
      <c r="CA44" s="354"/>
      <c r="CB44" s="354"/>
      <c r="CC44" s="354"/>
      <c r="CD44" s="355"/>
      <c r="CE44" s="182"/>
      <c r="CF44" s="182"/>
      <c r="CG44" s="182"/>
      <c r="CH44" s="182"/>
      <c r="CI44" s="182"/>
      <c r="CJ44" s="183"/>
      <c r="CK44" s="186"/>
      <c r="CL44" s="186"/>
      <c r="CM44" s="186"/>
      <c r="CN44" s="186"/>
      <c r="CO44" s="186"/>
      <c r="CP44" s="187"/>
    </row>
    <row r="45" spans="1:94" ht="8.25" customHeight="1">
      <c r="A45" s="360"/>
      <c r="B45" s="361"/>
      <c r="C45" s="362"/>
      <c r="D45" s="198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202"/>
      <c r="R45" s="202"/>
      <c r="S45" s="202"/>
      <c r="T45" s="202"/>
      <c r="U45" s="202"/>
      <c r="V45" s="202"/>
      <c r="W45" s="375"/>
      <c r="X45" s="376"/>
      <c r="Y45" s="376"/>
      <c r="Z45" s="376"/>
      <c r="AA45" s="376"/>
      <c r="AB45" s="377"/>
      <c r="AC45" s="244"/>
      <c r="AD45" s="245"/>
      <c r="AE45" s="245"/>
      <c r="AF45" s="245"/>
      <c r="AG45" s="245"/>
      <c r="AH45" s="246"/>
      <c r="AI45" s="370"/>
      <c r="AJ45" s="371"/>
      <c r="AK45" s="371"/>
      <c r="AL45" s="371"/>
      <c r="AM45" s="371"/>
      <c r="AN45" s="371"/>
      <c r="AO45" s="182"/>
      <c r="AP45" s="182"/>
      <c r="AQ45" s="182"/>
      <c r="AR45" s="182"/>
      <c r="AS45" s="182"/>
      <c r="AT45" s="182"/>
      <c r="AU45" s="216"/>
      <c r="AV45" s="233"/>
      <c r="AW45" s="233"/>
      <c r="AX45" s="233"/>
      <c r="AY45" s="233"/>
      <c r="AZ45" s="234"/>
      <c r="BA45" s="373"/>
      <c r="BB45" s="371"/>
      <c r="BC45" s="371"/>
      <c r="BD45" s="371"/>
      <c r="BE45" s="371"/>
      <c r="BF45" s="371"/>
      <c r="BG45" s="216"/>
      <c r="BH45" s="233"/>
      <c r="BI45" s="233"/>
      <c r="BJ45" s="233"/>
      <c r="BK45" s="233"/>
      <c r="BL45" s="348"/>
      <c r="BM45" s="182"/>
      <c r="BN45" s="182"/>
      <c r="BO45" s="182"/>
      <c r="BP45" s="182"/>
      <c r="BQ45" s="182"/>
      <c r="BR45" s="349"/>
      <c r="BS45" s="23"/>
      <c r="BT45" s="24"/>
      <c r="BU45" s="24"/>
      <c r="BV45" s="24"/>
      <c r="BW45" s="24"/>
      <c r="BX45" s="25"/>
      <c r="BY45" s="356"/>
      <c r="BZ45" s="357"/>
      <c r="CA45" s="357"/>
      <c r="CB45" s="357"/>
      <c r="CC45" s="357"/>
      <c r="CD45" s="358"/>
      <c r="CE45" s="182"/>
      <c r="CF45" s="182"/>
      <c r="CG45" s="182"/>
      <c r="CH45" s="182"/>
      <c r="CI45" s="182"/>
      <c r="CJ45" s="183"/>
      <c r="CK45" s="186"/>
      <c r="CL45" s="186"/>
      <c r="CM45" s="186"/>
      <c r="CN45" s="186"/>
      <c r="CO45" s="186"/>
      <c r="CP45" s="187"/>
    </row>
    <row r="46" spans="1:94" ht="8.25" customHeight="1">
      <c r="A46" s="360"/>
      <c r="B46" s="361"/>
      <c r="C46" s="362"/>
      <c r="D46" s="198" t="s">
        <v>22</v>
      </c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202"/>
      <c r="R46" s="202"/>
      <c r="S46" s="202"/>
      <c r="T46" s="202"/>
      <c r="U46" s="202"/>
      <c r="V46" s="202"/>
      <c r="W46" s="363"/>
      <c r="X46" s="364"/>
      <c r="Y46" s="364"/>
      <c r="Z46" s="364"/>
      <c r="AA46" s="364"/>
      <c r="AB46" s="365"/>
      <c r="AC46" s="249"/>
      <c r="AD46" s="250"/>
      <c r="AE46" s="250"/>
      <c r="AF46" s="250"/>
      <c r="AG46" s="250"/>
      <c r="AH46" s="251"/>
      <c r="AI46" s="358"/>
      <c r="AJ46" s="369"/>
      <c r="AK46" s="369"/>
      <c r="AL46" s="369"/>
      <c r="AM46" s="369"/>
      <c r="AN46" s="369"/>
      <c r="AO46" s="182">
        <f t="shared" ref="AO46" si="62">IF(ISERROR(ROUNDDOWN(AC46/AI46,2)),0,ROUNDDOWN(AC46/AI46,2))</f>
        <v>0</v>
      </c>
      <c r="AP46" s="182"/>
      <c r="AQ46" s="182"/>
      <c r="AR46" s="182"/>
      <c r="AS46" s="182"/>
      <c r="AT46" s="182"/>
      <c r="AU46" s="185" t="str">
        <f t="shared" ref="AU46" si="63">IF(AO46=0,"",(IF(AO46&gt;=IF(W46&gt;=2,1.98,3.3),"OK","NG")))</f>
        <v/>
      </c>
      <c r="AV46" s="229"/>
      <c r="AW46" s="229"/>
      <c r="AX46" s="229"/>
      <c r="AY46" s="229"/>
      <c r="AZ46" s="230"/>
      <c r="BA46" s="373"/>
      <c r="BB46" s="371"/>
      <c r="BC46" s="371"/>
      <c r="BD46" s="371"/>
      <c r="BE46" s="371"/>
      <c r="BF46" s="371"/>
      <c r="BG46" s="185">
        <f t="shared" ref="BG46" si="64">IF(ISERROR(ROUNDDOWN(AC46/BA46,2)),0,ROUNDDOWN(AC46/BA46,2))</f>
        <v>0</v>
      </c>
      <c r="BH46" s="229"/>
      <c r="BI46" s="229"/>
      <c r="BJ46" s="229"/>
      <c r="BK46" s="229"/>
      <c r="BL46" s="346"/>
      <c r="BM46" s="182" t="str">
        <f t="shared" ref="BM46" si="65">IF(BG46=0,"",(IF(BG46&gt;=IF(W46&gt;=2,1.98,3.3),"OK","NG")))</f>
        <v/>
      </c>
      <c r="BN46" s="182"/>
      <c r="BO46" s="182"/>
      <c r="BP46" s="182"/>
      <c r="BQ46" s="182"/>
      <c r="BR46" s="349"/>
      <c r="BS46" s="23"/>
      <c r="BT46" s="24"/>
      <c r="BU46" s="24"/>
      <c r="BV46" s="24"/>
      <c r="BW46" s="24"/>
      <c r="BX46" s="25"/>
      <c r="BY46" s="350"/>
      <c r="BZ46" s="351"/>
      <c r="CA46" s="351"/>
      <c r="CB46" s="351"/>
      <c r="CC46" s="351"/>
      <c r="CD46" s="352"/>
      <c r="CE46" s="182">
        <f t="shared" ref="CE46" si="66">IF(ISERROR(ROUNDDOWN(AC46/BY46,2)),0,(ROUNDDOWN(AC46/BY46,2)))</f>
        <v>0</v>
      </c>
      <c r="CF46" s="182"/>
      <c r="CG46" s="182"/>
      <c r="CH46" s="182"/>
      <c r="CI46" s="182"/>
      <c r="CJ46" s="183"/>
      <c r="CK46" s="186" t="str">
        <f t="shared" ref="CK46" si="67">IF(CE46=0,"",(IF(CE46&gt;=IF(W46&gt;=2,1.98,3.3),"OK","NG")))</f>
        <v/>
      </c>
      <c r="CL46" s="186"/>
      <c r="CM46" s="186"/>
      <c r="CN46" s="186"/>
      <c r="CO46" s="186"/>
      <c r="CP46" s="187"/>
    </row>
    <row r="47" spans="1:94" ht="8.25" customHeight="1">
      <c r="A47" s="360"/>
      <c r="B47" s="361"/>
      <c r="C47" s="362"/>
      <c r="D47" s="198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202"/>
      <c r="R47" s="202"/>
      <c r="S47" s="202"/>
      <c r="T47" s="202"/>
      <c r="U47" s="202"/>
      <c r="V47" s="202"/>
      <c r="W47" s="366"/>
      <c r="X47" s="367"/>
      <c r="Y47" s="367"/>
      <c r="Z47" s="367"/>
      <c r="AA47" s="367"/>
      <c r="AB47" s="368"/>
      <c r="AC47" s="241"/>
      <c r="AD47" s="242"/>
      <c r="AE47" s="242"/>
      <c r="AF47" s="242"/>
      <c r="AG47" s="242"/>
      <c r="AH47" s="243"/>
      <c r="AI47" s="370"/>
      <c r="AJ47" s="371"/>
      <c r="AK47" s="371"/>
      <c r="AL47" s="371"/>
      <c r="AM47" s="371"/>
      <c r="AN47" s="371"/>
      <c r="AO47" s="182"/>
      <c r="AP47" s="182"/>
      <c r="AQ47" s="182"/>
      <c r="AR47" s="182"/>
      <c r="AS47" s="182"/>
      <c r="AT47" s="182"/>
      <c r="AU47" s="82"/>
      <c r="AV47" s="83"/>
      <c r="AW47" s="83"/>
      <c r="AX47" s="83"/>
      <c r="AY47" s="83"/>
      <c r="AZ47" s="84"/>
      <c r="BA47" s="373"/>
      <c r="BB47" s="371"/>
      <c r="BC47" s="371"/>
      <c r="BD47" s="371"/>
      <c r="BE47" s="371"/>
      <c r="BF47" s="371"/>
      <c r="BG47" s="82"/>
      <c r="BH47" s="83"/>
      <c r="BI47" s="83"/>
      <c r="BJ47" s="83"/>
      <c r="BK47" s="83"/>
      <c r="BL47" s="347"/>
      <c r="BM47" s="182"/>
      <c r="BN47" s="182"/>
      <c r="BO47" s="182"/>
      <c r="BP47" s="182"/>
      <c r="BQ47" s="182"/>
      <c r="BR47" s="349"/>
      <c r="BS47" s="23"/>
      <c r="BT47" s="24"/>
      <c r="BU47" s="24"/>
      <c r="BV47" s="24"/>
      <c r="BW47" s="24"/>
      <c r="BX47" s="25"/>
      <c r="BY47" s="353"/>
      <c r="BZ47" s="354"/>
      <c r="CA47" s="354"/>
      <c r="CB47" s="354"/>
      <c r="CC47" s="354"/>
      <c r="CD47" s="355"/>
      <c r="CE47" s="182"/>
      <c r="CF47" s="182"/>
      <c r="CG47" s="182"/>
      <c r="CH47" s="182"/>
      <c r="CI47" s="182"/>
      <c r="CJ47" s="183"/>
      <c r="CK47" s="186"/>
      <c r="CL47" s="186"/>
      <c r="CM47" s="186"/>
      <c r="CN47" s="186"/>
      <c r="CO47" s="186"/>
      <c r="CP47" s="187"/>
    </row>
    <row r="48" spans="1:94" ht="8.25" customHeight="1">
      <c r="A48" s="254"/>
      <c r="B48" s="255"/>
      <c r="C48" s="256"/>
      <c r="D48" s="200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4"/>
      <c r="R48" s="204"/>
      <c r="S48" s="204"/>
      <c r="T48" s="204"/>
      <c r="U48" s="204"/>
      <c r="V48" s="204"/>
      <c r="W48" s="366"/>
      <c r="X48" s="367"/>
      <c r="Y48" s="367"/>
      <c r="Z48" s="367"/>
      <c r="AA48" s="367"/>
      <c r="AB48" s="368"/>
      <c r="AC48" s="241"/>
      <c r="AD48" s="242"/>
      <c r="AE48" s="242"/>
      <c r="AF48" s="242"/>
      <c r="AG48" s="242"/>
      <c r="AH48" s="243"/>
      <c r="AI48" s="352"/>
      <c r="AJ48" s="372"/>
      <c r="AK48" s="372"/>
      <c r="AL48" s="372"/>
      <c r="AM48" s="372"/>
      <c r="AN48" s="372"/>
      <c r="AO48" s="184"/>
      <c r="AP48" s="184"/>
      <c r="AQ48" s="184"/>
      <c r="AR48" s="184"/>
      <c r="AS48" s="184"/>
      <c r="AT48" s="184"/>
      <c r="AU48" s="82"/>
      <c r="AV48" s="83"/>
      <c r="AW48" s="83"/>
      <c r="AX48" s="83"/>
      <c r="AY48" s="83"/>
      <c r="AZ48" s="84"/>
      <c r="BA48" s="374"/>
      <c r="BB48" s="372"/>
      <c r="BC48" s="372"/>
      <c r="BD48" s="372"/>
      <c r="BE48" s="372"/>
      <c r="BF48" s="372"/>
      <c r="BG48" s="82"/>
      <c r="BH48" s="83"/>
      <c r="BI48" s="83"/>
      <c r="BJ48" s="83"/>
      <c r="BK48" s="83"/>
      <c r="BL48" s="347"/>
      <c r="BM48" s="184"/>
      <c r="BN48" s="184"/>
      <c r="BO48" s="184"/>
      <c r="BP48" s="184"/>
      <c r="BQ48" s="184"/>
      <c r="BR48" s="359"/>
      <c r="BS48" s="23"/>
      <c r="BT48" s="24"/>
      <c r="BU48" s="24"/>
      <c r="BV48" s="24"/>
      <c r="BW48" s="24"/>
      <c r="BX48" s="25"/>
      <c r="BY48" s="353"/>
      <c r="BZ48" s="354"/>
      <c r="CA48" s="354"/>
      <c r="CB48" s="354"/>
      <c r="CC48" s="354"/>
      <c r="CD48" s="355"/>
      <c r="CE48" s="184"/>
      <c r="CF48" s="184"/>
      <c r="CG48" s="184"/>
      <c r="CH48" s="184"/>
      <c r="CI48" s="184"/>
      <c r="CJ48" s="185"/>
      <c r="CK48" s="188"/>
      <c r="CL48" s="188"/>
      <c r="CM48" s="188"/>
      <c r="CN48" s="188"/>
      <c r="CO48" s="188"/>
      <c r="CP48" s="189"/>
    </row>
    <row r="49" spans="1:111" ht="8.25" customHeight="1">
      <c r="A49" s="300"/>
      <c r="B49" s="301"/>
      <c r="C49" s="302"/>
      <c r="D49" s="306" t="s">
        <v>30</v>
      </c>
      <c r="E49" s="307"/>
      <c r="F49" s="307"/>
      <c r="G49" s="307"/>
      <c r="H49" s="307"/>
      <c r="I49" s="307"/>
      <c r="J49" s="307"/>
      <c r="K49" s="307"/>
      <c r="L49" s="307"/>
      <c r="M49" s="307"/>
      <c r="N49" s="307"/>
      <c r="O49" s="307"/>
      <c r="P49" s="308"/>
      <c r="Q49" s="312"/>
      <c r="R49" s="313"/>
      <c r="S49" s="313"/>
      <c r="T49" s="313"/>
      <c r="U49" s="313"/>
      <c r="V49" s="314"/>
      <c r="W49" s="312"/>
      <c r="X49" s="313"/>
      <c r="Y49" s="313"/>
      <c r="Z49" s="313"/>
      <c r="AA49" s="313"/>
      <c r="AB49" s="314"/>
      <c r="AC49" s="318"/>
      <c r="AD49" s="319"/>
      <c r="AE49" s="319"/>
      <c r="AF49" s="319"/>
      <c r="AG49" s="319"/>
      <c r="AH49" s="320"/>
      <c r="AI49" s="322">
        <f>IF(ISERROR(ROUNDUP(SUM(E145:J183),)),"",ROUNDUP(SUM(E145:J183),))</f>
        <v>0</v>
      </c>
      <c r="AJ49" s="322"/>
      <c r="AK49" s="322"/>
      <c r="AL49" s="322"/>
      <c r="AM49" s="322"/>
      <c r="AN49" s="323"/>
      <c r="AO49" s="330">
        <f>IF(ISERROR(ROUNDDOWN($AC$49/AI49,2)),0,ROUNDDOWN($AC$49/AI49,2))</f>
        <v>0</v>
      </c>
      <c r="AP49" s="330"/>
      <c r="AQ49" s="330"/>
      <c r="AR49" s="330"/>
      <c r="AS49" s="330"/>
      <c r="AT49" s="331"/>
      <c r="AU49" s="334" t="str">
        <f>IF($AC$49="","",IF(AI49=0,"OK",IF(AO49&gt;=1.98,"OK","NG")))</f>
        <v/>
      </c>
      <c r="AV49" s="335"/>
      <c r="AW49" s="335"/>
      <c r="AX49" s="335"/>
      <c r="AY49" s="335"/>
      <c r="AZ49" s="340"/>
      <c r="BA49" s="343" t="str">
        <f>IF(SUM(BA10:BF48)=0,"",IF(ISERROR(ROUNDUP(SUM(K145:P183),)),"",ROUNDUP(SUM(K145:P183),)))</f>
        <v/>
      </c>
      <c r="BB49" s="322"/>
      <c r="BC49" s="322"/>
      <c r="BD49" s="322"/>
      <c r="BE49" s="322"/>
      <c r="BF49" s="323"/>
      <c r="BG49" s="330" t="str">
        <f>IF(BA49="","",IF(ISERROR(ROUNDDOWN($AC$49/BA49,2)),0,ROUNDDOWN($AC$49/BA49,2)))</f>
        <v/>
      </c>
      <c r="BH49" s="330"/>
      <c r="BI49" s="330"/>
      <c r="BJ49" s="330"/>
      <c r="BK49" s="330"/>
      <c r="BL49" s="331"/>
      <c r="BM49" s="334" t="str">
        <f>IF(BA49="","",IF($AC$49="","",IF(BA49=0,"OK",IF(BG49&gt;=1.98,"OK","NG"))))</f>
        <v/>
      </c>
      <c r="BN49" s="335"/>
      <c r="BO49" s="335"/>
      <c r="BP49" s="335"/>
      <c r="BQ49" s="335"/>
      <c r="BR49" s="340"/>
      <c r="BS49" s="20"/>
      <c r="BT49" s="21"/>
      <c r="BU49" s="21"/>
      <c r="BV49" s="21"/>
      <c r="BW49" s="21"/>
      <c r="BX49" s="22"/>
      <c r="BY49" s="321" t="str">
        <f>IF(SUM(BY10:CD48)=0,"",IF(ISERROR(ROUNDUP(SUM(Q145:V183),)),"",(ROUNDUP(SUM(Q145:V183),))))</f>
        <v/>
      </c>
      <c r="BZ49" s="322"/>
      <c r="CA49" s="322"/>
      <c r="CB49" s="322"/>
      <c r="CC49" s="322"/>
      <c r="CD49" s="323"/>
      <c r="CE49" s="330" t="str">
        <f>IF(BY49="","",IF(ISERROR(ROUNDDOWN($AC$49/BY49,2)),0,ROUNDDOWN($AC$49/BY49,2)))</f>
        <v/>
      </c>
      <c r="CF49" s="330"/>
      <c r="CG49" s="330"/>
      <c r="CH49" s="330"/>
      <c r="CI49" s="330"/>
      <c r="CJ49" s="331"/>
      <c r="CK49" s="334" t="str">
        <f>IF($AC$49="","",IF(SUM(BY10:CD48)=0,"",IF(BY49=0,"OK",IF(CE49&gt;=1.98,"OK","NG"))))</f>
        <v/>
      </c>
      <c r="CL49" s="335"/>
      <c r="CM49" s="335"/>
      <c r="CN49" s="335"/>
      <c r="CO49" s="335"/>
      <c r="CP49" s="336"/>
    </row>
    <row r="50" spans="1:111" ht="8.25" customHeight="1">
      <c r="A50" s="257"/>
      <c r="B50" s="258"/>
      <c r="C50" s="259"/>
      <c r="D50" s="266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8"/>
      <c r="Q50" s="274"/>
      <c r="R50" s="275"/>
      <c r="S50" s="275"/>
      <c r="T50" s="275"/>
      <c r="U50" s="275"/>
      <c r="V50" s="276"/>
      <c r="W50" s="274"/>
      <c r="X50" s="275"/>
      <c r="Y50" s="275"/>
      <c r="Z50" s="275"/>
      <c r="AA50" s="275"/>
      <c r="AB50" s="276"/>
      <c r="AC50" s="241"/>
      <c r="AD50" s="242"/>
      <c r="AE50" s="242"/>
      <c r="AF50" s="242"/>
      <c r="AG50" s="242"/>
      <c r="AH50" s="243"/>
      <c r="AI50" s="325"/>
      <c r="AJ50" s="325"/>
      <c r="AK50" s="325"/>
      <c r="AL50" s="325"/>
      <c r="AM50" s="325"/>
      <c r="AN50" s="326"/>
      <c r="AO50" s="182"/>
      <c r="AP50" s="182"/>
      <c r="AQ50" s="182"/>
      <c r="AR50" s="182"/>
      <c r="AS50" s="182"/>
      <c r="AT50" s="183"/>
      <c r="AU50" s="82"/>
      <c r="AV50" s="83"/>
      <c r="AW50" s="83"/>
      <c r="AX50" s="83"/>
      <c r="AY50" s="83"/>
      <c r="AZ50" s="341"/>
      <c r="BA50" s="344"/>
      <c r="BB50" s="325"/>
      <c r="BC50" s="325"/>
      <c r="BD50" s="325"/>
      <c r="BE50" s="325"/>
      <c r="BF50" s="326"/>
      <c r="BG50" s="182"/>
      <c r="BH50" s="182"/>
      <c r="BI50" s="182"/>
      <c r="BJ50" s="182"/>
      <c r="BK50" s="182"/>
      <c r="BL50" s="183"/>
      <c r="BM50" s="82"/>
      <c r="BN50" s="83"/>
      <c r="BO50" s="83"/>
      <c r="BP50" s="83"/>
      <c r="BQ50" s="83"/>
      <c r="BR50" s="341"/>
      <c r="BS50" s="23"/>
      <c r="BT50" s="24"/>
      <c r="BU50" s="24"/>
      <c r="BV50" s="24"/>
      <c r="BW50" s="24"/>
      <c r="BX50" s="25"/>
      <c r="BY50" s="324"/>
      <c r="BZ50" s="325"/>
      <c r="CA50" s="325"/>
      <c r="CB50" s="325"/>
      <c r="CC50" s="325"/>
      <c r="CD50" s="326"/>
      <c r="CE50" s="182"/>
      <c r="CF50" s="182"/>
      <c r="CG50" s="182"/>
      <c r="CH50" s="182"/>
      <c r="CI50" s="182"/>
      <c r="CJ50" s="183"/>
      <c r="CK50" s="82"/>
      <c r="CL50" s="83"/>
      <c r="CM50" s="83"/>
      <c r="CN50" s="83"/>
      <c r="CO50" s="83"/>
      <c r="CP50" s="84"/>
    </row>
    <row r="51" spans="1:111" ht="8.25" customHeight="1">
      <c r="A51" s="303"/>
      <c r="B51" s="304"/>
      <c r="C51" s="305"/>
      <c r="D51" s="309"/>
      <c r="E51" s="310"/>
      <c r="F51" s="310"/>
      <c r="G51" s="310"/>
      <c r="H51" s="310"/>
      <c r="I51" s="310"/>
      <c r="J51" s="310"/>
      <c r="K51" s="310"/>
      <c r="L51" s="310"/>
      <c r="M51" s="310"/>
      <c r="N51" s="310"/>
      <c r="O51" s="310"/>
      <c r="P51" s="311"/>
      <c r="Q51" s="315"/>
      <c r="R51" s="316"/>
      <c r="S51" s="316"/>
      <c r="T51" s="316"/>
      <c r="U51" s="316"/>
      <c r="V51" s="317"/>
      <c r="W51" s="315"/>
      <c r="X51" s="316"/>
      <c r="Y51" s="316"/>
      <c r="Z51" s="316"/>
      <c r="AA51" s="316"/>
      <c r="AB51" s="317"/>
      <c r="AC51" s="279"/>
      <c r="AD51" s="280"/>
      <c r="AE51" s="280"/>
      <c r="AF51" s="280"/>
      <c r="AG51" s="280"/>
      <c r="AH51" s="281"/>
      <c r="AI51" s="328"/>
      <c r="AJ51" s="328"/>
      <c r="AK51" s="328"/>
      <c r="AL51" s="328"/>
      <c r="AM51" s="328"/>
      <c r="AN51" s="329"/>
      <c r="AO51" s="332"/>
      <c r="AP51" s="332"/>
      <c r="AQ51" s="332"/>
      <c r="AR51" s="332"/>
      <c r="AS51" s="332"/>
      <c r="AT51" s="333"/>
      <c r="AU51" s="337"/>
      <c r="AV51" s="338"/>
      <c r="AW51" s="338"/>
      <c r="AX51" s="338"/>
      <c r="AY51" s="338"/>
      <c r="AZ51" s="342"/>
      <c r="BA51" s="345"/>
      <c r="BB51" s="328"/>
      <c r="BC51" s="328"/>
      <c r="BD51" s="328"/>
      <c r="BE51" s="328"/>
      <c r="BF51" s="329"/>
      <c r="BG51" s="332"/>
      <c r="BH51" s="332"/>
      <c r="BI51" s="332"/>
      <c r="BJ51" s="332"/>
      <c r="BK51" s="332"/>
      <c r="BL51" s="333"/>
      <c r="BM51" s="337"/>
      <c r="BN51" s="338"/>
      <c r="BO51" s="338"/>
      <c r="BP51" s="338"/>
      <c r="BQ51" s="338"/>
      <c r="BR51" s="342"/>
      <c r="BS51" s="32"/>
      <c r="BT51" s="33"/>
      <c r="BU51" s="33"/>
      <c r="BV51" s="33"/>
      <c r="BW51" s="33"/>
      <c r="BX51" s="34"/>
      <c r="BY51" s="327"/>
      <c r="BZ51" s="328"/>
      <c r="CA51" s="328"/>
      <c r="CB51" s="328"/>
      <c r="CC51" s="328"/>
      <c r="CD51" s="329"/>
      <c r="CE51" s="332"/>
      <c r="CF51" s="332"/>
      <c r="CG51" s="332"/>
      <c r="CH51" s="332"/>
      <c r="CI51" s="332"/>
      <c r="CJ51" s="333"/>
      <c r="CK51" s="337"/>
      <c r="CL51" s="338"/>
      <c r="CM51" s="338"/>
      <c r="CN51" s="338"/>
      <c r="CO51" s="338"/>
      <c r="CP51" s="339"/>
    </row>
    <row r="52" spans="1:111" ht="8.25" customHeight="1">
      <c r="A52" s="300"/>
      <c r="B52" s="301"/>
      <c r="C52" s="302"/>
      <c r="D52" s="306" t="s">
        <v>31</v>
      </c>
      <c r="E52" s="307"/>
      <c r="F52" s="307"/>
      <c r="G52" s="307"/>
      <c r="H52" s="307"/>
      <c r="I52" s="307"/>
      <c r="J52" s="307"/>
      <c r="K52" s="307"/>
      <c r="L52" s="307"/>
      <c r="M52" s="307"/>
      <c r="N52" s="307"/>
      <c r="O52" s="307"/>
      <c r="P52" s="308"/>
      <c r="Q52" s="312"/>
      <c r="R52" s="313"/>
      <c r="S52" s="313"/>
      <c r="T52" s="313"/>
      <c r="U52" s="313"/>
      <c r="V52" s="314"/>
      <c r="W52" s="282"/>
      <c r="X52" s="283"/>
      <c r="Y52" s="283"/>
      <c r="Z52" s="283"/>
      <c r="AA52" s="283"/>
      <c r="AB52" s="284"/>
      <c r="AC52" s="318"/>
      <c r="AD52" s="319"/>
      <c r="AE52" s="319"/>
      <c r="AF52" s="319"/>
      <c r="AG52" s="319"/>
      <c r="AH52" s="320"/>
      <c r="AI52" s="291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2"/>
      <c r="CG52" s="292"/>
      <c r="CH52" s="292"/>
      <c r="CI52" s="292"/>
      <c r="CJ52" s="292"/>
      <c r="CK52" s="292"/>
      <c r="CL52" s="292"/>
      <c r="CM52" s="292"/>
      <c r="CN52" s="292"/>
      <c r="CO52" s="292"/>
      <c r="CP52" s="293"/>
    </row>
    <row r="53" spans="1:111" ht="8.25" customHeight="1">
      <c r="A53" s="257"/>
      <c r="B53" s="258"/>
      <c r="C53" s="259"/>
      <c r="D53" s="266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8"/>
      <c r="Q53" s="274"/>
      <c r="R53" s="275"/>
      <c r="S53" s="275"/>
      <c r="T53" s="275"/>
      <c r="U53" s="275"/>
      <c r="V53" s="276"/>
      <c r="W53" s="285"/>
      <c r="X53" s="286"/>
      <c r="Y53" s="286"/>
      <c r="Z53" s="286"/>
      <c r="AA53" s="286"/>
      <c r="AB53" s="287"/>
      <c r="AC53" s="241"/>
      <c r="AD53" s="242"/>
      <c r="AE53" s="242"/>
      <c r="AF53" s="242"/>
      <c r="AG53" s="242"/>
      <c r="AH53" s="243"/>
      <c r="AI53" s="294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5"/>
      <c r="CE53" s="295"/>
      <c r="CF53" s="295"/>
      <c r="CG53" s="295"/>
      <c r="CH53" s="295"/>
      <c r="CI53" s="295"/>
      <c r="CJ53" s="295"/>
      <c r="CK53" s="295"/>
      <c r="CL53" s="295"/>
      <c r="CM53" s="295"/>
      <c r="CN53" s="295"/>
      <c r="CO53" s="295"/>
      <c r="CP53" s="296"/>
    </row>
    <row r="54" spans="1:111" ht="8.25" customHeight="1">
      <c r="A54" s="260"/>
      <c r="B54" s="261"/>
      <c r="C54" s="262"/>
      <c r="D54" s="269"/>
      <c r="E54" s="270"/>
      <c r="F54" s="270"/>
      <c r="G54" s="270"/>
      <c r="H54" s="270"/>
      <c r="I54" s="270"/>
      <c r="J54" s="270"/>
      <c r="K54" s="270"/>
      <c r="L54" s="270"/>
      <c r="M54" s="270"/>
      <c r="N54" s="270"/>
      <c r="O54" s="270"/>
      <c r="P54" s="271"/>
      <c r="Q54" s="239"/>
      <c r="R54" s="277"/>
      <c r="S54" s="277"/>
      <c r="T54" s="277"/>
      <c r="U54" s="277"/>
      <c r="V54" s="278"/>
      <c r="W54" s="285"/>
      <c r="X54" s="286"/>
      <c r="Y54" s="286"/>
      <c r="Z54" s="286"/>
      <c r="AA54" s="286"/>
      <c r="AB54" s="287"/>
      <c r="AC54" s="244"/>
      <c r="AD54" s="245"/>
      <c r="AE54" s="245"/>
      <c r="AF54" s="245"/>
      <c r="AG54" s="245"/>
      <c r="AH54" s="246"/>
      <c r="AI54" s="294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5"/>
      <c r="CE54" s="295"/>
      <c r="CF54" s="295"/>
      <c r="CG54" s="295"/>
      <c r="CH54" s="295"/>
      <c r="CI54" s="295"/>
      <c r="CJ54" s="295"/>
      <c r="CK54" s="295"/>
      <c r="CL54" s="295"/>
      <c r="CM54" s="295"/>
      <c r="CN54" s="295"/>
      <c r="CO54" s="295"/>
      <c r="CP54" s="296"/>
    </row>
    <row r="55" spans="1:111" ht="8.25" customHeight="1">
      <c r="A55" s="254"/>
      <c r="B55" s="255"/>
      <c r="C55" s="256"/>
      <c r="D55" s="263" t="s">
        <v>32</v>
      </c>
      <c r="E55" s="264"/>
      <c r="F55" s="264"/>
      <c r="G55" s="264"/>
      <c r="H55" s="264"/>
      <c r="I55" s="264"/>
      <c r="J55" s="264"/>
      <c r="K55" s="264"/>
      <c r="L55" s="264"/>
      <c r="M55" s="264"/>
      <c r="N55" s="264"/>
      <c r="O55" s="264"/>
      <c r="P55" s="265"/>
      <c r="Q55" s="205"/>
      <c r="R55" s="272"/>
      <c r="S55" s="272"/>
      <c r="T55" s="272"/>
      <c r="U55" s="272"/>
      <c r="V55" s="273"/>
      <c r="W55" s="285"/>
      <c r="X55" s="286"/>
      <c r="Y55" s="286"/>
      <c r="Z55" s="286"/>
      <c r="AA55" s="286"/>
      <c r="AB55" s="287"/>
      <c r="AC55" s="249"/>
      <c r="AD55" s="250"/>
      <c r="AE55" s="250"/>
      <c r="AF55" s="250"/>
      <c r="AG55" s="250"/>
      <c r="AH55" s="251"/>
      <c r="AI55" s="294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5"/>
      <c r="CB55" s="295"/>
      <c r="CC55" s="295"/>
      <c r="CD55" s="295"/>
      <c r="CE55" s="295"/>
      <c r="CF55" s="295"/>
      <c r="CG55" s="295"/>
      <c r="CH55" s="295"/>
      <c r="CI55" s="295"/>
      <c r="CJ55" s="295"/>
      <c r="CK55" s="295"/>
      <c r="CL55" s="295"/>
      <c r="CM55" s="295"/>
      <c r="CN55" s="295"/>
      <c r="CO55" s="295"/>
      <c r="CP55" s="296"/>
    </row>
    <row r="56" spans="1:111" ht="8.25" customHeight="1">
      <c r="A56" s="257"/>
      <c r="B56" s="258"/>
      <c r="C56" s="259"/>
      <c r="D56" s="266"/>
      <c r="E56" s="267"/>
      <c r="F56" s="267"/>
      <c r="G56" s="267"/>
      <c r="H56" s="267"/>
      <c r="I56" s="267"/>
      <c r="J56" s="267"/>
      <c r="K56" s="267"/>
      <c r="L56" s="267"/>
      <c r="M56" s="267"/>
      <c r="N56" s="267"/>
      <c r="O56" s="267"/>
      <c r="P56" s="268"/>
      <c r="Q56" s="274"/>
      <c r="R56" s="275"/>
      <c r="S56" s="275"/>
      <c r="T56" s="275"/>
      <c r="U56" s="275"/>
      <c r="V56" s="276"/>
      <c r="W56" s="285"/>
      <c r="X56" s="286"/>
      <c r="Y56" s="286"/>
      <c r="Z56" s="286"/>
      <c r="AA56" s="286"/>
      <c r="AB56" s="287"/>
      <c r="AC56" s="241"/>
      <c r="AD56" s="242"/>
      <c r="AE56" s="242"/>
      <c r="AF56" s="242"/>
      <c r="AG56" s="242"/>
      <c r="AH56" s="243"/>
      <c r="AI56" s="294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5"/>
      <c r="CB56" s="295"/>
      <c r="CC56" s="295"/>
      <c r="CD56" s="295"/>
      <c r="CE56" s="295"/>
      <c r="CF56" s="295"/>
      <c r="CG56" s="295"/>
      <c r="CH56" s="295"/>
      <c r="CI56" s="295"/>
      <c r="CJ56" s="295"/>
      <c r="CK56" s="295"/>
      <c r="CL56" s="295"/>
      <c r="CM56" s="295"/>
      <c r="CN56" s="295"/>
      <c r="CO56" s="295"/>
      <c r="CP56" s="296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</row>
    <row r="57" spans="1:111" ht="8.25" customHeight="1">
      <c r="A57" s="260"/>
      <c r="B57" s="261"/>
      <c r="C57" s="262"/>
      <c r="D57" s="269"/>
      <c r="E57" s="270"/>
      <c r="F57" s="270"/>
      <c r="G57" s="270"/>
      <c r="H57" s="270"/>
      <c r="I57" s="270"/>
      <c r="J57" s="270"/>
      <c r="K57" s="270"/>
      <c r="L57" s="270"/>
      <c r="M57" s="270"/>
      <c r="N57" s="270"/>
      <c r="O57" s="270"/>
      <c r="P57" s="271"/>
      <c r="Q57" s="239"/>
      <c r="R57" s="277"/>
      <c r="S57" s="277"/>
      <c r="T57" s="277"/>
      <c r="U57" s="277"/>
      <c r="V57" s="278"/>
      <c r="W57" s="285"/>
      <c r="X57" s="286"/>
      <c r="Y57" s="286"/>
      <c r="Z57" s="286"/>
      <c r="AA57" s="286"/>
      <c r="AB57" s="287"/>
      <c r="AC57" s="244"/>
      <c r="AD57" s="245"/>
      <c r="AE57" s="245"/>
      <c r="AF57" s="245"/>
      <c r="AG57" s="245"/>
      <c r="AH57" s="246"/>
      <c r="AI57" s="294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5"/>
      <c r="CB57" s="295"/>
      <c r="CC57" s="295"/>
      <c r="CD57" s="295"/>
      <c r="CE57" s="295"/>
      <c r="CF57" s="295"/>
      <c r="CG57" s="295"/>
      <c r="CH57" s="295"/>
      <c r="CI57" s="295"/>
      <c r="CJ57" s="295"/>
      <c r="CK57" s="295"/>
      <c r="CL57" s="295"/>
      <c r="CM57" s="295"/>
      <c r="CN57" s="295"/>
      <c r="CO57" s="295"/>
      <c r="CP57" s="296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</row>
    <row r="58" spans="1:111" ht="8.25" customHeight="1">
      <c r="A58" s="360"/>
      <c r="B58" s="361"/>
      <c r="C58" s="362"/>
      <c r="D58" s="198" t="s">
        <v>41</v>
      </c>
      <c r="E58" s="199"/>
      <c r="F58" s="199"/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202"/>
      <c r="R58" s="202"/>
      <c r="S58" s="202"/>
      <c r="T58" s="202"/>
      <c r="U58" s="202"/>
      <c r="V58" s="202"/>
      <c r="W58" s="285"/>
      <c r="X58" s="286"/>
      <c r="Y58" s="286"/>
      <c r="Z58" s="286"/>
      <c r="AA58" s="286"/>
      <c r="AB58" s="287"/>
      <c r="AC58" s="249"/>
      <c r="AD58" s="250"/>
      <c r="AE58" s="250"/>
      <c r="AF58" s="250"/>
      <c r="AG58" s="250"/>
      <c r="AH58" s="251"/>
      <c r="AI58" s="294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5"/>
      <c r="CB58" s="295"/>
      <c r="CC58" s="295"/>
      <c r="CD58" s="295"/>
      <c r="CE58" s="295"/>
      <c r="CF58" s="295"/>
      <c r="CG58" s="295"/>
      <c r="CH58" s="295"/>
      <c r="CI58" s="295"/>
      <c r="CJ58" s="295"/>
      <c r="CK58" s="295"/>
      <c r="CL58" s="295"/>
      <c r="CM58" s="295"/>
      <c r="CN58" s="295"/>
      <c r="CO58" s="295"/>
      <c r="CP58" s="296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</row>
    <row r="59" spans="1:111" ht="8.25" customHeight="1">
      <c r="A59" s="360"/>
      <c r="B59" s="361"/>
      <c r="C59" s="362"/>
      <c r="D59" s="198"/>
      <c r="E59" s="199"/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202"/>
      <c r="R59" s="202"/>
      <c r="S59" s="202"/>
      <c r="T59" s="202"/>
      <c r="U59" s="202"/>
      <c r="V59" s="202"/>
      <c r="W59" s="285"/>
      <c r="X59" s="286"/>
      <c r="Y59" s="286"/>
      <c r="Z59" s="286"/>
      <c r="AA59" s="286"/>
      <c r="AB59" s="287"/>
      <c r="AC59" s="241"/>
      <c r="AD59" s="242"/>
      <c r="AE59" s="242"/>
      <c r="AF59" s="242"/>
      <c r="AG59" s="242"/>
      <c r="AH59" s="243"/>
      <c r="AI59" s="294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5"/>
      <c r="CB59" s="295"/>
      <c r="CC59" s="295"/>
      <c r="CD59" s="295"/>
      <c r="CE59" s="295"/>
      <c r="CF59" s="295"/>
      <c r="CG59" s="295"/>
      <c r="CH59" s="295"/>
      <c r="CI59" s="295"/>
      <c r="CJ59" s="295"/>
      <c r="CK59" s="295"/>
      <c r="CL59" s="295"/>
      <c r="CM59" s="295"/>
      <c r="CN59" s="295"/>
      <c r="CO59" s="295"/>
      <c r="CP59" s="296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</row>
    <row r="60" spans="1:111" ht="8.25" customHeight="1">
      <c r="A60" s="360"/>
      <c r="B60" s="361"/>
      <c r="C60" s="362"/>
      <c r="D60" s="198"/>
      <c r="E60" s="199"/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202"/>
      <c r="R60" s="202"/>
      <c r="S60" s="202"/>
      <c r="T60" s="202"/>
      <c r="U60" s="202"/>
      <c r="V60" s="202"/>
      <c r="W60" s="285"/>
      <c r="X60" s="286"/>
      <c r="Y60" s="286"/>
      <c r="Z60" s="286"/>
      <c r="AA60" s="286"/>
      <c r="AB60" s="287"/>
      <c r="AC60" s="244"/>
      <c r="AD60" s="245"/>
      <c r="AE60" s="245"/>
      <c r="AF60" s="245"/>
      <c r="AG60" s="245"/>
      <c r="AH60" s="246"/>
      <c r="AI60" s="294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5"/>
      <c r="CB60" s="295"/>
      <c r="CC60" s="295"/>
      <c r="CD60" s="295"/>
      <c r="CE60" s="295"/>
      <c r="CF60" s="295"/>
      <c r="CG60" s="295"/>
      <c r="CH60" s="295"/>
      <c r="CI60" s="295"/>
      <c r="CJ60" s="295"/>
      <c r="CK60" s="295"/>
      <c r="CL60" s="295"/>
      <c r="CM60" s="295"/>
      <c r="CN60" s="295"/>
      <c r="CO60" s="295"/>
      <c r="CP60" s="296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</row>
    <row r="61" spans="1:111" ht="8.25" customHeight="1">
      <c r="A61" s="360"/>
      <c r="B61" s="361"/>
      <c r="C61" s="362"/>
      <c r="D61" s="198" t="s">
        <v>42</v>
      </c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202"/>
      <c r="R61" s="202"/>
      <c r="S61" s="202"/>
      <c r="T61" s="202"/>
      <c r="U61" s="202"/>
      <c r="V61" s="203"/>
      <c r="W61" s="285"/>
      <c r="X61" s="286"/>
      <c r="Y61" s="286"/>
      <c r="Z61" s="286"/>
      <c r="AA61" s="286"/>
      <c r="AB61" s="287"/>
      <c r="AC61" s="249"/>
      <c r="AD61" s="250"/>
      <c r="AE61" s="250"/>
      <c r="AF61" s="250"/>
      <c r="AG61" s="250"/>
      <c r="AH61" s="251"/>
      <c r="AI61" s="294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5"/>
      <c r="CB61" s="295"/>
      <c r="CC61" s="295"/>
      <c r="CD61" s="295"/>
      <c r="CE61" s="295"/>
      <c r="CF61" s="295"/>
      <c r="CG61" s="295"/>
      <c r="CH61" s="295"/>
      <c r="CI61" s="295"/>
      <c r="CJ61" s="295"/>
      <c r="CK61" s="295"/>
      <c r="CL61" s="295"/>
      <c r="CM61" s="295"/>
      <c r="CN61" s="295"/>
      <c r="CO61" s="295"/>
      <c r="CP61" s="296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</row>
    <row r="62" spans="1:111" ht="8.25" customHeight="1">
      <c r="A62" s="360"/>
      <c r="B62" s="361"/>
      <c r="C62" s="362"/>
      <c r="D62" s="198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202"/>
      <c r="R62" s="202"/>
      <c r="S62" s="202"/>
      <c r="T62" s="202"/>
      <c r="U62" s="202"/>
      <c r="V62" s="203"/>
      <c r="W62" s="285"/>
      <c r="X62" s="286"/>
      <c r="Y62" s="286"/>
      <c r="Z62" s="286"/>
      <c r="AA62" s="286"/>
      <c r="AB62" s="287"/>
      <c r="AC62" s="241"/>
      <c r="AD62" s="242"/>
      <c r="AE62" s="242"/>
      <c r="AF62" s="242"/>
      <c r="AG62" s="242"/>
      <c r="AH62" s="243"/>
      <c r="AI62" s="294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5"/>
      <c r="CB62" s="295"/>
      <c r="CC62" s="295"/>
      <c r="CD62" s="295"/>
      <c r="CE62" s="295"/>
      <c r="CF62" s="295"/>
      <c r="CG62" s="295"/>
      <c r="CH62" s="295"/>
      <c r="CI62" s="295"/>
      <c r="CJ62" s="295"/>
      <c r="CK62" s="295"/>
      <c r="CL62" s="295"/>
      <c r="CM62" s="295"/>
      <c r="CN62" s="295"/>
      <c r="CO62" s="295"/>
      <c r="CP62" s="296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</row>
    <row r="63" spans="1:111" ht="8.25" customHeight="1">
      <c r="A63" s="360"/>
      <c r="B63" s="361"/>
      <c r="C63" s="362"/>
      <c r="D63" s="198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202"/>
      <c r="R63" s="202"/>
      <c r="S63" s="202"/>
      <c r="T63" s="202"/>
      <c r="U63" s="202"/>
      <c r="V63" s="203"/>
      <c r="W63" s="285"/>
      <c r="X63" s="286"/>
      <c r="Y63" s="286"/>
      <c r="Z63" s="286"/>
      <c r="AA63" s="286"/>
      <c r="AB63" s="287"/>
      <c r="AC63" s="244"/>
      <c r="AD63" s="245"/>
      <c r="AE63" s="245"/>
      <c r="AF63" s="245"/>
      <c r="AG63" s="245"/>
      <c r="AH63" s="246"/>
      <c r="AI63" s="294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5"/>
      <c r="CB63" s="295"/>
      <c r="CC63" s="295"/>
      <c r="CD63" s="295"/>
      <c r="CE63" s="295"/>
      <c r="CF63" s="295"/>
      <c r="CG63" s="295"/>
      <c r="CH63" s="295"/>
      <c r="CI63" s="295"/>
      <c r="CJ63" s="295"/>
      <c r="CK63" s="295"/>
      <c r="CL63" s="295"/>
      <c r="CM63" s="295"/>
      <c r="CN63" s="295"/>
      <c r="CO63" s="295"/>
      <c r="CP63" s="296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</row>
    <row r="64" spans="1:111" ht="8.25" customHeight="1">
      <c r="A64" s="360"/>
      <c r="B64" s="361"/>
      <c r="C64" s="362"/>
      <c r="D64" s="198" t="s">
        <v>43</v>
      </c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202"/>
      <c r="R64" s="202"/>
      <c r="S64" s="202"/>
      <c r="T64" s="202"/>
      <c r="U64" s="202"/>
      <c r="V64" s="202"/>
      <c r="W64" s="285"/>
      <c r="X64" s="286"/>
      <c r="Y64" s="286"/>
      <c r="Z64" s="286"/>
      <c r="AA64" s="286"/>
      <c r="AB64" s="287"/>
      <c r="AC64" s="249"/>
      <c r="AD64" s="250"/>
      <c r="AE64" s="250"/>
      <c r="AF64" s="250"/>
      <c r="AG64" s="250"/>
      <c r="AH64" s="251"/>
      <c r="AI64" s="294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5"/>
      <c r="CB64" s="295"/>
      <c r="CC64" s="295"/>
      <c r="CD64" s="295"/>
      <c r="CE64" s="295"/>
      <c r="CF64" s="295"/>
      <c r="CG64" s="295"/>
      <c r="CH64" s="295"/>
      <c r="CI64" s="295"/>
      <c r="CJ64" s="295"/>
      <c r="CK64" s="295"/>
      <c r="CL64" s="295"/>
      <c r="CM64" s="295"/>
      <c r="CN64" s="295"/>
      <c r="CO64" s="295"/>
      <c r="CP64" s="296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</row>
    <row r="65" spans="1:111" ht="8.25" customHeight="1">
      <c r="A65" s="360"/>
      <c r="B65" s="361"/>
      <c r="C65" s="362"/>
      <c r="D65" s="198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202"/>
      <c r="R65" s="202"/>
      <c r="S65" s="202"/>
      <c r="T65" s="202"/>
      <c r="U65" s="202"/>
      <c r="V65" s="202"/>
      <c r="W65" s="285"/>
      <c r="X65" s="286"/>
      <c r="Y65" s="286"/>
      <c r="Z65" s="286"/>
      <c r="AA65" s="286"/>
      <c r="AB65" s="287"/>
      <c r="AC65" s="241"/>
      <c r="AD65" s="242"/>
      <c r="AE65" s="242"/>
      <c r="AF65" s="242"/>
      <c r="AG65" s="242"/>
      <c r="AH65" s="243"/>
      <c r="AI65" s="294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5"/>
      <c r="CB65" s="295"/>
      <c r="CC65" s="295"/>
      <c r="CD65" s="295"/>
      <c r="CE65" s="295"/>
      <c r="CF65" s="295"/>
      <c r="CG65" s="295"/>
      <c r="CH65" s="295"/>
      <c r="CI65" s="295"/>
      <c r="CJ65" s="295"/>
      <c r="CK65" s="295"/>
      <c r="CL65" s="295"/>
      <c r="CM65" s="295"/>
      <c r="CN65" s="295"/>
      <c r="CO65" s="295"/>
      <c r="CP65" s="296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</row>
    <row r="66" spans="1:111" ht="8.25" customHeight="1">
      <c r="A66" s="470"/>
      <c r="B66" s="471"/>
      <c r="C66" s="472"/>
      <c r="D66" s="473"/>
      <c r="E66" s="450"/>
      <c r="F66" s="450"/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74"/>
      <c r="R66" s="474"/>
      <c r="S66" s="474"/>
      <c r="T66" s="474"/>
      <c r="U66" s="474"/>
      <c r="V66" s="474"/>
      <c r="W66" s="288"/>
      <c r="X66" s="289"/>
      <c r="Y66" s="289"/>
      <c r="Z66" s="289"/>
      <c r="AA66" s="289"/>
      <c r="AB66" s="290"/>
      <c r="AC66" s="279"/>
      <c r="AD66" s="280"/>
      <c r="AE66" s="280"/>
      <c r="AF66" s="280"/>
      <c r="AG66" s="280"/>
      <c r="AH66" s="281"/>
      <c r="AI66" s="297"/>
      <c r="AJ66" s="298"/>
      <c r="AK66" s="298"/>
      <c r="AL66" s="298"/>
      <c r="AM66" s="298"/>
      <c r="AN66" s="298"/>
      <c r="AO66" s="298"/>
      <c r="AP66" s="298"/>
      <c r="AQ66" s="298"/>
      <c r="AR66" s="298"/>
      <c r="AS66" s="298"/>
      <c r="AT66" s="298"/>
      <c r="AU66" s="298"/>
      <c r="AV66" s="298"/>
      <c r="AW66" s="298"/>
      <c r="AX66" s="298"/>
      <c r="AY66" s="298"/>
      <c r="AZ66" s="298"/>
      <c r="BA66" s="298"/>
      <c r="BB66" s="298"/>
      <c r="BC66" s="298"/>
      <c r="BD66" s="298"/>
      <c r="BE66" s="298"/>
      <c r="BF66" s="298"/>
      <c r="BG66" s="298"/>
      <c r="BH66" s="298"/>
      <c r="BI66" s="298"/>
      <c r="BJ66" s="298"/>
      <c r="BK66" s="298"/>
      <c r="BL66" s="298"/>
      <c r="BM66" s="298"/>
      <c r="BN66" s="298"/>
      <c r="BO66" s="298"/>
      <c r="BP66" s="298"/>
      <c r="BQ66" s="298"/>
      <c r="BR66" s="298"/>
      <c r="BS66" s="298"/>
      <c r="BT66" s="298"/>
      <c r="BU66" s="298"/>
      <c r="BV66" s="298"/>
      <c r="BW66" s="298"/>
      <c r="BX66" s="298"/>
      <c r="BY66" s="298"/>
      <c r="BZ66" s="298"/>
      <c r="CA66" s="298"/>
      <c r="CB66" s="298"/>
      <c r="CC66" s="298"/>
      <c r="CD66" s="298"/>
      <c r="CE66" s="298"/>
      <c r="CF66" s="298"/>
      <c r="CG66" s="298"/>
      <c r="CH66" s="298"/>
      <c r="CI66" s="298"/>
      <c r="CJ66" s="298"/>
      <c r="CK66" s="298"/>
      <c r="CL66" s="298"/>
      <c r="CM66" s="298"/>
      <c r="CN66" s="298"/>
      <c r="CO66" s="298"/>
      <c r="CP66" s="299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</row>
    <row r="67" spans="1:111" ht="8.25" customHeight="1">
      <c r="A67" s="541" t="s">
        <v>44</v>
      </c>
      <c r="B67" s="307"/>
      <c r="C67" s="307"/>
      <c r="D67" s="307"/>
      <c r="E67" s="307"/>
      <c r="F67" s="307"/>
      <c r="G67" s="307"/>
      <c r="H67" s="307"/>
      <c r="I67" s="307"/>
      <c r="J67" s="307"/>
      <c r="K67" s="307"/>
      <c r="L67" s="307"/>
      <c r="M67" s="307"/>
      <c r="N67" s="307"/>
      <c r="O67" s="307"/>
      <c r="P67" s="307"/>
      <c r="Q67" s="307"/>
      <c r="R67" s="307"/>
      <c r="S67" s="307"/>
      <c r="T67" s="307"/>
      <c r="U67" s="307"/>
      <c r="V67" s="307"/>
      <c r="W67" s="307"/>
      <c r="X67" s="307"/>
      <c r="Y67" s="307"/>
      <c r="Z67" s="307"/>
      <c r="AA67" s="307"/>
      <c r="AB67" s="308"/>
      <c r="AC67" s="544"/>
      <c r="AD67" s="544"/>
      <c r="AE67" s="544"/>
      <c r="AF67" s="544"/>
      <c r="AG67" s="544"/>
      <c r="AH67" s="545"/>
      <c r="AI67" s="291"/>
      <c r="AJ67" s="292"/>
      <c r="AK67" s="292"/>
      <c r="AL67" s="292"/>
      <c r="AM67" s="292"/>
      <c r="AN67" s="465"/>
      <c r="AO67" s="550"/>
      <c r="AP67" s="550"/>
      <c r="AQ67" s="550"/>
      <c r="AR67" s="550"/>
      <c r="AS67" s="550"/>
      <c r="AT67" s="550"/>
      <c r="AU67" s="553"/>
      <c r="AV67" s="554"/>
      <c r="AW67" s="554"/>
      <c r="AX67" s="554"/>
      <c r="AY67" s="554"/>
      <c r="AZ67" s="555"/>
      <c r="BA67" s="291"/>
      <c r="BB67" s="292"/>
      <c r="BC67" s="292"/>
      <c r="BD67" s="292"/>
      <c r="BE67" s="292"/>
      <c r="BF67" s="465"/>
      <c r="BG67" s="550"/>
      <c r="BH67" s="550"/>
      <c r="BI67" s="550"/>
      <c r="BJ67" s="550"/>
      <c r="BK67" s="550"/>
      <c r="BL67" s="550"/>
      <c r="BM67" s="553"/>
      <c r="BN67" s="554"/>
      <c r="BO67" s="554"/>
      <c r="BP67" s="554"/>
      <c r="BQ67" s="554"/>
      <c r="BR67" s="562"/>
      <c r="BS67" s="18"/>
      <c r="BT67" s="18"/>
      <c r="BU67" s="18"/>
      <c r="BV67" s="18"/>
      <c r="BW67" s="18"/>
      <c r="BX67" s="18"/>
      <c r="BY67" s="464"/>
      <c r="BZ67" s="292"/>
      <c r="CA67" s="292"/>
      <c r="CB67" s="292"/>
      <c r="CC67" s="292"/>
      <c r="CD67" s="465"/>
      <c r="CE67" s="475"/>
      <c r="CF67" s="475"/>
      <c r="CG67" s="475"/>
      <c r="CH67" s="475"/>
      <c r="CI67" s="475"/>
      <c r="CJ67" s="475"/>
      <c r="CK67" s="478"/>
      <c r="CL67" s="478"/>
      <c r="CM67" s="478"/>
      <c r="CN67" s="478"/>
      <c r="CO67" s="478"/>
      <c r="CP67" s="479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</row>
    <row r="68" spans="1:111" ht="8.25" customHeight="1">
      <c r="A68" s="542"/>
      <c r="B68" s="267"/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M68" s="267"/>
      <c r="N68" s="267"/>
      <c r="O68" s="267"/>
      <c r="P68" s="267"/>
      <c r="Q68" s="267"/>
      <c r="R68" s="267"/>
      <c r="S68" s="267"/>
      <c r="T68" s="267"/>
      <c r="U68" s="267"/>
      <c r="V68" s="267"/>
      <c r="W68" s="267"/>
      <c r="X68" s="267"/>
      <c r="Y68" s="267"/>
      <c r="Z68" s="267"/>
      <c r="AA68" s="267"/>
      <c r="AB68" s="268"/>
      <c r="AC68" s="546"/>
      <c r="AD68" s="546"/>
      <c r="AE68" s="546"/>
      <c r="AF68" s="546"/>
      <c r="AG68" s="546"/>
      <c r="AH68" s="547"/>
      <c r="AI68" s="294"/>
      <c r="AJ68" s="295"/>
      <c r="AK68" s="295"/>
      <c r="AL68" s="295"/>
      <c r="AM68" s="295"/>
      <c r="AN68" s="467"/>
      <c r="AO68" s="551"/>
      <c r="AP68" s="551"/>
      <c r="AQ68" s="551"/>
      <c r="AR68" s="551"/>
      <c r="AS68" s="551"/>
      <c r="AT68" s="551"/>
      <c r="AU68" s="556"/>
      <c r="AV68" s="557"/>
      <c r="AW68" s="557"/>
      <c r="AX68" s="557"/>
      <c r="AY68" s="557"/>
      <c r="AZ68" s="558"/>
      <c r="BA68" s="294"/>
      <c r="BB68" s="295"/>
      <c r="BC68" s="295"/>
      <c r="BD68" s="295"/>
      <c r="BE68" s="295"/>
      <c r="BF68" s="467"/>
      <c r="BG68" s="551"/>
      <c r="BH68" s="551"/>
      <c r="BI68" s="551"/>
      <c r="BJ68" s="551"/>
      <c r="BK68" s="551"/>
      <c r="BL68" s="551"/>
      <c r="BM68" s="556"/>
      <c r="BN68" s="557"/>
      <c r="BO68" s="557"/>
      <c r="BP68" s="557"/>
      <c r="BQ68" s="557"/>
      <c r="BR68" s="563"/>
      <c r="BS68" s="19"/>
      <c r="BT68" s="19"/>
      <c r="BU68" s="19"/>
      <c r="BV68" s="19"/>
      <c r="BW68" s="19"/>
      <c r="BX68" s="19"/>
      <c r="BY68" s="466"/>
      <c r="BZ68" s="295"/>
      <c r="CA68" s="295"/>
      <c r="CB68" s="295"/>
      <c r="CC68" s="295"/>
      <c r="CD68" s="467"/>
      <c r="CE68" s="476"/>
      <c r="CF68" s="476"/>
      <c r="CG68" s="476"/>
      <c r="CH68" s="476"/>
      <c r="CI68" s="476"/>
      <c r="CJ68" s="476"/>
      <c r="CK68" s="480"/>
      <c r="CL68" s="480"/>
      <c r="CM68" s="480"/>
      <c r="CN68" s="480"/>
      <c r="CO68" s="480"/>
      <c r="CP68" s="481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</row>
    <row r="69" spans="1:111" ht="8.25" customHeight="1">
      <c r="A69" s="543"/>
      <c r="B69" s="310"/>
      <c r="C69" s="310"/>
      <c r="D69" s="310"/>
      <c r="E69" s="310"/>
      <c r="F69" s="310"/>
      <c r="G69" s="310"/>
      <c r="H69" s="310"/>
      <c r="I69" s="310"/>
      <c r="J69" s="310"/>
      <c r="K69" s="310"/>
      <c r="L69" s="310"/>
      <c r="M69" s="310"/>
      <c r="N69" s="310"/>
      <c r="O69" s="310"/>
      <c r="P69" s="310"/>
      <c r="Q69" s="310"/>
      <c r="R69" s="310"/>
      <c r="S69" s="310"/>
      <c r="T69" s="310"/>
      <c r="U69" s="310"/>
      <c r="V69" s="310"/>
      <c r="W69" s="310"/>
      <c r="X69" s="310"/>
      <c r="Y69" s="310"/>
      <c r="Z69" s="310"/>
      <c r="AA69" s="310"/>
      <c r="AB69" s="311"/>
      <c r="AC69" s="548"/>
      <c r="AD69" s="548"/>
      <c r="AE69" s="548"/>
      <c r="AF69" s="548"/>
      <c r="AG69" s="548"/>
      <c r="AH69" s="549"/>
      <c r="AI69" s="297"/>
      <c r="AJ69" s="298"/>
      <c r="AK69" s="298"/>
      <c r="AL69" s="298"/>
      <c r="AM69" s="298"/>
      <c r="AN69" s="469"/>
      <c r="AO69" s="552"/>
      <c r="AP69" s="552"/>
      <c r="AQ69" s="552"/>
      <c r="AR69" s="552"/>
      <c r="AS69" s="552"/>
      <c r="AT69" s="552"/>
      <c r="AU69" s="559"/>
      <c r="AV69" s="560"/>
      <c r="AW69" s="560"/>
      <c r="AX69" s="560"/>
      <c r="AY69" s="560"/>
      <c r="AZ69" s="561"/>
      <c r="BA69" s="297"/>
      <c r="BB69" s="298"/>
      <c r="BC69" s="298"/>
      <c r="BD69" s="298"/>
      <c r="BE69" s="298"/>
      <c r="BF69" s="469"/>
      <c r="BG69" s="552"/>
      <c r="BH69" s="552"/>
      <c r="BI69" s="552"/>
      <c r="BJ69" s="552"/>
      <c r="BK69" s="552"/>
      <c r="BL69" s="552"/>
      <c r="BM69" s="559"/>
      <c r="BN69" s="560"/>
      <c r="BO69" s="560"/>
      <c r="BP69" s="560"/>
      <c r="BQ69" s="560"/>
      <c r="BR69" s="564"/>
      <c r="BS69" s="35"/>
      <c r="BT69" s="35"/>
      <c r="BU69" s="35"/>
      <c r="BV69" s="35"/>
      <c r="BW69" s="35"/>
      <c r="BX69" s="35"/>
      <c r="BY69" s="468"/>
      <c r="BZ69" s="298"/>
      <c r="CA69" s="298"/>
      <c r="CB69" s="298"/>
      <c r="CC69" s="298"/>
      <c r="CD69" s="469"/>
      <c r="CE69" s="477"/>
      <c r="CF69" s="477"/>
      <c r="CG69" s="477"/>
      <c r="CH69" s="477"/>
      <c r="CI69" s="477"/>
      <c r="CJ69" s="477"/>
      <c r="CK69" s="482"/>
      <c r="CL69" s="482"/>
      <c r="CM69" s="482"/>
      <c r="CN69" s="482"/>
      <c r="CO69" s="482"/>
      <c r="CP69" s="483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</row>
    <row r="70" spans="1:111" ht="8.25" customHeight="1">
      <c r="A70" s="235"/>
      <c r="B70" s="236"/>
      <c r="C70" s="237"/>
      <c r="D70" s="64" t="s">
        <v>16</v>
      </c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238"/>
      <c r="R70" s="238"/>
      <c r="S70" s="238"/>
      <c r="T70" s="238"/>
      <c r="U70" s="238"/>
      <c r="V70" s="239"/>
      <c r="W70" s="240"/>
      <c r="X70" s="240"/>
      <c r="Y70" s="240"/>
      <c r="Z70" s="240"/>
      <c r="AA70" s="240"/>
      <c r="AB70" s="240"/>
      <c r="AC70" s="241"/>
      <c r="AD70" s="242"/>
      <c r="AE70" s="242"/>
      <c r="AF70" s="242"/>
      <c r="AG70" s="242"/>
      <c r="AH70" s="243"/>
      <c r="AI70" s="88" t="str">
        <f>IF(AC70="","",IF(ISERROR(AO94),"",AO94))</f>
        <v/>
      </c>
      <c r="AJ70" s="46"/>
      <c r="AK70" s="46"/>
      <c r="AL70" s="46"/>
      <c r="AM70" s="46"/>
      <c r="AN70" s="47"/>
      <c r="AO70" s="215" t="str">
        <f>IF(AC70="","",IF(ISERROR(ROUNDDOWN(AC70/AI70,2)),0,(ROUNDDOWN(AC70/AI70,2))))</f>
        <v/>
      </c>
      <c r="AP70" s="215"/>
      <c r="AQ70" s="215"/>
      <c r="AR70" s="215"/>
      <c r="AS70" s="215"/>
      <c r="AT70" s="215"/>
      <c r="AU70" s="82" t="str">
        <f>IF(ISERROR(IF(AC70=0,"",IF(AO70-AI70=0,"OK",(IF((AO70&gt;=3.3),"OK","NG"))))),"",IF(AC70=0,"",IF(AO70-AI70=0,"OK",(IF((AO70&gt;=3.3),"OK","NG")))))</f>
        <v/>
      </c>
      <c r="AV70" s="83"/>
      <c r="AW70" s="83"/>
      <c r="AX70" s="83"/>
      <c r="AY70" s="83"/>
      <c r="AZ70" s="84"/>
      <c r="BA70" s="88" t="str">
        <f>IF(SUM(BA10:BF48)=0,"",IF($AC$70=0,"",IF(ISERROR(AO111),"",AO111)))</f>
        <v/>
      </c>
      <c r="BB70" s="46"/>
      <c r="BC70" s="46"/>
      <c r="BD70" s="46"/>
      <c r="BE70" s="46"/>
      <c r="BF70" s="47"/>
      <c r="BG70" s="215" t="str">
        <f>IF(BA70="","",IF(ISERROR(ROUNDDOWN(AC70/BA70,2)),0,ROUNDDOWN(AC70/BA70,2)))</f>
        <v/>
      </c>
      <c r="BH70" s="215"/>
      <c r="BI70" s="215"/>
      <c r="BJ70" s="215"/>
      <c r="BK70" s="215"/>
      <c r="BL70" s="215"/>
      <c r="BM70" s="90"/>
      <c r="BN70" s="91"/>
      <c r="BO70" s="91"/>
      <c r="BP70" s="91"/>
      <c r="BQ70" s="91"/>
      <c r="BR70" s="92"/>
      <c r="BS70" s="23"/>
      <c r="BT70" s="24"/>
      <c r="BU70" s="24"/>
      <c r="BV70" s="24"/>
      <c r="BW70" s="24"/>
      <c r="BX70" s="25"/>
      <c r="BY70" s="45" t="str">
        <f>IF(SUM(BY10:CD48)=0,"",IF(AC70=0,"",IF(ISERROR(AO128),"",AO128)))</f>
        <v/>
      </c>
      <c r="BZ70" s="46"/>
      <c r="CA70" s="46"/>
      <c r="CB70" s="46"/>
      <c r="CC70" s="46"/>
      <c r="CD70" s="47"/>
      <c r="CE70" s="215" t="str">
        <f>IF(BY70="","",IF(SUM(BY10:CD48)=0,"",IF(ISERROR(ROUNDDOWN(AC70/BY70,2)),0,(ROUNDDOWN(AC70/BY70,2)))))</f>
        <v/>
      </c>
      <c r="CF70" s="215"/>
      <c r="CG70" s="215"/>
      <c r="CH70" s="215"/>
      <c r="CI70" s="215"/>
      <c r="CJ70" s="215"/>
      <c r="CK70" s="53" t="str">
        <f>IF(BY70="","",IF(BY70-CE70=0,"OK",(IF((CE70&gt;=3.3),"OK","NG"))))</f>
        <v/>
      </c>
      <c r="CL70" s="54"/>
      <c r="CM70" s="54"/>
      <c r="CN70" s="54"/>
      <c r="CO70" s="54"/>
      <c r="CP70" s="55"/>
      <c r="CT70" s="8"/>
      <c r="CU70" s="4"/>
      <c r="CV70" s="4"/>
      <c r="CW70" s="4"/>
      <c r="CX70" s="4"/>
      <c r="CY70" s="4"/>
      <c r="CZ70" s="4"/>
      <c r="DA70" s="8"/>
      <c r="DB70" s="8"/>
      <c r="DC70" s="8"/>
      <c r="DD70" s="8"/>
      <c r="DE70" s="8"/>
      <c r="DF70" s="8"/>
      <c r="DG70" s="8"/>
    </row>
    <row r="71" spans="1:111" ht="8.25" customHeight="1">
      <c r="A71" s="212"/>
      <c r="B71" s="213"/>
      <c r="C71" s="214"/>
      <c r="D71" s="198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202"/>
      <c r="R71" s="202"/>
      <c r="S71" s="202"/>
      <c r="T71" s="202"/>
      <c r="U71" s="202"/>
      <c r="V71" s="203"/>
      <c r="W71" s="206"/>
      <c r="X71" s="206"/>
      <c r="Y71" s="206"/>
      <c r="Z71" s="206"/>
      <c r="AA71" s="206"/>
      <c r="AB71" s="206"/>
      <c r="AC71" s="241"/>
      <c r="AD71" s="242"/>
      <c r="AE71" s="242"/>
      <c r="AF71" s="242"/>
      <c r="AG71" s="242"/>
      <c r="AH71" s="243"/>
      <c r="AI71" s="88"/>
      <c r="AJ71" s="46"/>
      <c r="AK71" s="46"/>
      <c r="AL71" s="46"/>
      <c r="AM71" s="46"/>
      <c r="AN71" s="47"/>
      <c r="AO71" s="182"/>
      <c r="AP71" s="182"/>
      <c r="AQ71" s="182"/>
      <c r="AR71" s="182"/>
      <c r="AS71" s="182"/>
      <c r="AT71" s="182"/>
      <c r="AU71" s="82"/>
      <c r="AV71" s="83"/>
      <c r="AW71" s="83"/>
      <c r="AX71" s="83"/>
      <c r="AY71" s="83"/>
      <c r="AZ71" s="84"/>
      <c r="BA71" s="88"/>
      <c r="BB71" s="46"/>
      <c r="BC71" s="46"/>
      <c r="BD71" s="46"/>
      <c r="BE71" s="46"/>
      <c r="BF71" s="47"/>
      <c r="BG71" s="182"/>
      <c r="BH71" s="182"/>
      <c r="BI71" s="182"/>
      <c r="BJ71" s="182"/>
      <c r="BK71" s="182"/>
      <c r="BL71" s="182"/>
      <c r="BM71" s="90"/>
      <c r="BN71" s="91"/>
      <c r="BO71" s="91"/>
      <c r="BP71" s="91"/>
      <c r="BQ71" s="91"/>
      <c r="BR71" s="92"/>
      <c r="BS71" s="23"/>
      <c r="BT71" s="24"/>
      <c r="BU71" s="24"/>
      <c r="BV71" s="24"/>
      <c r="BW71" s="24"/>
      <c r="BX71" s="25"/>
      <c r="BY71" s="45"/>
      <c r="BZ71" s="46"/>
      <c r="CA71" s="46"/>
      <c r="CB71" s="46"/>
      <c r="CC71" s="46"/>
      <c r="CD71" s="47"/>
      <c r="CE71" s="182"/>
      <c r="CF71" s="182"/>
      <c r="CG71" s="182"/>
      <c r="CH71" s="182"/>
      <c r="CI71" s="182"/>
      <c r="CJ71" s="182"/>
      <c r="CK71" s="186"/>
      <c r="CL71" s="186"/>
      <c r="CM71" s="186"/>
      <c r="CN71" s="186"/>
      <c r="CO71" s="186"/>
      <c r="CP71" s="187"/>
      <c r="CT71" s="8"/>
      <c r="CU71" s="4"/>
      <c r="CV71" s="4"/>
      <c r="CW71" s="4"/>
      <c r="CX71" s="4"/>
      <c r="CY71" s="4"/>
      <c r="CZ71" s="4"/>
      <c r="DA71" s="8"/>
      <c r="DB71" s="8"/>
      <c r="DC71" s="8"/>
      <c r="DD71" s="8"/>
      <c r="DE71" s="8"/>
      <c r="DF71" s="8"/>
      <c r="DG71" s="8"/>
    </row>
    <row r="72" spans="1:111" ht="8.25" customHeight="1">
      <c r="A72" s="212"/>
      <c r="B72" s="213"/>
      <c r="C72" s="214"/>
      <c r="D72" s="198"/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202"/>
      <c r="R72" s="202"/>
      <c r="S72" s="202"/>
      <c r="T72" s="202"/>
      <c r="U72" s="202"/>
      <c r="V72" s="203"/>
      <c r="W72" s="206"/>
      <c r="X72" s="206"/>
      <c r="Y72" s="206"/>
      <c r="Z72" s="206"/>
      <c r="AA72" s="206"/>
      <c r="AB72" s="206"/>
      <c r="AC72" s="244"/>
      <c r="AD72" s="245"/>
      <c r="AE72" s="245"/>
      <c r="AF72" s="245"/>
      <c r="AG72" s="245"/>
      <c r="AH72" s="246"/>
      <c r="AI72" s="220"/>
      <c r="AJ72" s="221"/>
      <c r="AK72" s="221"/>
      <c r="AL72" s="221"/>
      <c r="AM72" s="221"/>
      <c r="AN72" s="222"/>
      <c r="AO72" s="182"/>
      <c r="AP72" s="182"/>
      <c r="AQ72" s="182"/>
      <c r="AR72" s="182"/>
      <c r="AS72" s="182"/>
      <c r="AT72" s="182"/>
      <c r="AU72" s="216"/>
      <c r="AV72" s="233"/>
      <c r="AW72" s="233"/>
      <c r="AX72" s="233"/>
      <c r="AY72" s="233"/>
      <c r="AZ72" s="234"/>
      <c r="BA72" s="220"/>
      <c r="BB72" s="221"/>
      <c r="BC72" s="221"/>
      <c r="BD72" s="221"/>
      <c r="BE72" s="221"/>
      <c r="BF72" s="222"/>
      <c r="BG72" s="182"/>
      <c r="BH72" s="182"/>
      <c r="BI72" s="182"/>
      <c r="BJ72" s="182"/>
      <c r="BK72" s="182"/>
      <c r="BL72" s="182"/>
      <c r="BM72" s="179"/>
      <c r="BN72" s="180"/>
      <c r="BO72" s="180"/>
      <c r="BP72" s="180"/>
      <c r="BQ72" s="180"/>
      <c r="BR72" s="181"/>
      <c r="BS72" s="23"/>
      <c r="BT72" s="24"/>
      <c r="BU72" s="24"/>
      <c r="BV72" s="24"/>
      <c r="BW72" s="24"/>
      <c r="BX72" s="25"/>
      <c r="BY72" s="232"/>
      <c r="BZ72" s="221"/>
      <c r="CA72" s="221"/>
      <c r="CB72" s="221"/>
      <c r="CC72" s="221"/>
      <c r="CD72" s="222"/>
      <c r="CE72" s="182"/>
      <c r="CF72" s="182"/>
      <c r="CG72" s="182"/>
      <c r="CH72" s="182"/>
      <c r="CI72" s="182"/>
      <c r="CJ72" s="182"/>
      <c r="CK72" s="186"/>
      <c r="CL72" s="186"/>
      <c r="CM72" s="186"/>
      <c r="CN72" s="186"/>
      <c r="CO72" s="186"/>
      <c r="CP72" s="187"/>
      <c r="CT72" s="8"/>
      <c r="CU72" s="4"/>
      <c r="CV72" s="4"/>
      <c r="CW72" s="4"/>
      <c r="CX72" s="4"/>
      <c r="CY72" s="4"/>
      <c r="CZ72" s="4"/>
      <c r="DA72" s="8"/>
      <c r="DB72" s="8"/>
      <c r="DC72" s="8"/>
      <c r="DD72" s="8"/>
      <c r="DE72" s="8"/>
      <c r="DF72" s="8"/>
      <c r="DG72" s="8"/>
    </row>
    <row r="73" spans="1:111" ht="8.25" customHeight="1">
      <c r="A73" s="212"/>
      <c r="B73" s="213"/>
      <c r="C73" s="214"/>
      <c r="D73" s="64" t="s">
        <v>16</v>
      </c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247"/>
      <c r="R73" s="247"/>
      <c r="S73" s="247"/>
      <c r="T73" s="247"/>
      <c r="U73" s="247"/>
      <c r="V73" s="248"/>
      <c r="W73" s="206"/>
      <c r="X73" s="206"/>
      <c r="Y73" s="206"/>
      <c r="Z73" s="206"/>
      <c r="AA73" s="206"/>
      <c r="AB73" s="206"/>
      <c r="AC73" s="249"/>
      <c r="AD73" s="250"/>
      <c r="AE73" s="250"/>
      <c r="AF73" s="250"/>
      <c r="AG73" s="250"/>
      <c r="AH73" s="251"/>
      <c r="AI73" s="231" t="str">
        <f t="shared" ref="AI73" si="68">IF(AC73="","",IF(ISERROR(AO97),"",AO97))</f>
        <v/>
      </c>
      <c r="AJ73" s="227"/>
      <c r="AK73" s="227"/>
      <c r="AL73" s="227"/>
      <c r="AM73" s="227"/>
      <c r="AN73" s="228"/>
      <c r="AO73" s="215" t="str">
        <f t="shared" ref="AO73" si="69">IF(AC73="","",IF(ISERROR(ROUNDDOWN(AC73/AI73,2)),0,(ROUNDDOWN(AC73/AI73,2))))</f>
        <v/>
      </c>
      <c r="AP73" s="215"/>
      <c r="AQ73" s="215"/>
      <c r="AR73" s="215"/>
      <c r="AS73" s="215"/>
      <c r="AT73" s="216"/>
      <c r="AU73" s="185" t="str">
        <f t="shared" ref="AU73" si="70">IF(ISERROR(IF(AC73=0,"",IF(AO73-AI73=0,"OK",(IF((AO73&gt;=3.3),"OK","NG"))))),"",IF(AC73=0,"",IF(AO73-AI73=0,"OK",(IF((AO73&gt;=3.3),"OK","NG")))))</f>
        <v/>
      </c>
      <c r="AV73" s="229"/>
      <c r="AW73" s="229"/>
      <c r="AX73" s="229"/>
      <c r="AY73" s="229"/>
      <c r="AZ73" s="230"/>
      <c r="BA73" s="231" t="str">
        <f>IF(SUM(BA13:BF51)=0,"",IF(AC73=0,"",IF(ISERROR(AO114),"",AO114)))</f>
        <v/>
      </c>
      <c r="BB73" s="227"/>
      <c r="BC73" s="227"/>
      <c r="BD73" s="227"/>
      <c r="BE73" s="227"/>
      <c r="BF73" s="228"/>
      <c r="BG73" s="215" t="str">
        <f>IF(BA73="","",IF(ISERROR(ROUNDDOWN(AC73/BA73,2)),0,ROUNDDOWN(AC73/BA73,2)))</f>
        <v/>
      </c>
      <c r="BH73" s="215"/>
      <c r="BI73" s="215"/>
      <c r="BJ73" s="215"/>
      <c r="BK73" s="215"/>
      <c r="BL73" s="216"/>
      <c r="BM73" s="217"/>
      <c r="BN73" s="218"/>
      <c r="BO73" s="218"/>
      <c r="BP73" s="218"/>
      <c r="BQ73" s="218"/>
      <c r="BR73" s="219"/>
      <c r="BS73" s="23"/>
      <c r="BT73" s="24"/>
      <c r="BU73" s="24"/>
      <c r="BV73" s="24"/>
      <c r="BW73" s="24"/>
      <c r="BX73" s="25"/>
      <c r="BY73" s="45" t="str">
        <f>IF(SUM(BY13:CD51)=0,"",IF(AC73=0,"",IF(ISERROR(AO131),"",AO131)))</f>
        <v/>
      </c>
      <c r="BZ73" s="46"/>
      <c r="CA73" s="46"/>
      <c r="CB73" s="46"/>
      <c r="CC73" s="46"/>
      <c r="CD73" s="47"/>
      <c r="CE73" s="215" t="str">
        <f>IF(BY73="","",IF(SUM(BY13:CD51)=0,"",IF(ISERROR(ROUNDDOWN(AC73/BY73,2)),0,(ROUNDDOWN(AC73/BY73,2)))))</f>
        <v/>
      </c>
      <c r="CF73" s="215"/>
      <c r="CG73" s="215"/>
      <c r="CH73" s="215"/>
      <c r="CI73" s="215"/>
      <c r="CJ73" s="216"/>
      <c r="CK73" s="53" t="str">
        <f>IF(BY73="","",IF(BY73-CE73=0,"OK",(IF((CE73&gt;=3.3),"OK","NG"))))</f>
        <v/>
      </c>
      <c r="CL73" s="54"/>
      <c r="CM73" s="54"/>
      <c r="CN73" s="54"/>
      <c r="CO73" s="54"/>
      <c r="CP73" s="55"/>
      <c r="CT73" s="8"/>
      <c r="CU73" s="5"/>
      <c r="CV73" s="5"/>
      <c r="CW73" s="5"/>
      <c r="CX73" s="5"/>
      <c r="CY73" s="5"/>
      <c r="CZ73" s="5"/>
      <c r="DA73" s="8"/>
      <c r="DB73" s="8"/>
      <c r="DC73" s="8"/>
      <c r="DD73" s="8"/>
      <c r="DE73" s="8"/>
      <c r="DF73" s="8"/>
      <c r="DG73" s="8"/>
    </row>
    <row r="74" spans="1:111" ht="8.25" customHeight="1">
      <c r="A74" s="212"/>
      <c r="B74" s="213"/>
      <c r="C74" s="214"/>
      <c r="D74" s="198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247"/>
      <c r="R74" s="247"/>
      <c r="S74" s="247"/>
      <c r="T74" s="247"/>
      <c r="U74" s="247"/>
      <c r="V74" s="248"/>
      <c r="W74" s="206"/>
      <c r="X74" s="206"/>
      <c r="Y74" s="206"/>
      <c r="Z74" s="206"/>
      <c r="AA74" s="206"/>
      <c r="AB74" s="206"/>
      <c r="AC74" s="241"/>
      <c r="AD74" s="242"/>
      <c r="AE74" s="242"/>
      <c r="AF74" s="242"/>
      <c r="AG74" s="242"/>
      <c r="AH74" s="243"/>
      <c r="AI74" s="88"/>
      <c r="AJ74" s="46"/>
      <c r="AK74" s="46"/>
      <c r="AL74" s="46"/>
      <c r="AM74" s="46"/>
      <c r="AN74" s="47"/>
      <c r="AO74" s="182"/>
      <c r="AP74" s="182"/>
      <c r="AQ74" s="182"/>
      <c r="AR74" s="182"/>
      <c r="AS74" s="182"/>
      <c r="AT74" s="183"/>
      <c r="AU74" s="82"/>
      <c r="AV74" s="83"/>
      <c r="AW74" s="83"/>
      <c r="AX74" s="83"/>
      <c r="AY74" s="83"/>
      <c r="AZ74" s="84"/>
      <c r="BA74" s="88"/>
      <c r="BB74" s="46"/>
      <c r="BC74" s="46"/>
      <c r="BD74" s="46"/>
      <c r="BE74" s="46"/>
      <c r="BF74" s="47"/>
      <c r="BG74" s="182"/>
      <c r="BH74" s="182"/>
      <c r="BI74" s="182"/>
      <c r="BJ74" s="182"/>
      <c r="BK74" s="182"/>
      <c r="BL74" s="183"/>
      <c r="BM74" s="90"/>
      <c r="BN74" s="91"/>
      <c r="BO74" s="91"/>
      <c r="BP74" s="91"/>
      <c r="BQ74" s="91"/>
      <c r="BR74" s="92"/>
      <c r="BS74" s="23"/>
      <c r="BT74" s="24"/>
      <c r="BU74" s="24"/>
      <c r="BV74" s="24"/>
      <c r="BW74" s="24"/>
      <c r="BX74" s="25"/>
      <c r="BY74" s="45"/>
      <c r="BZ74" s="46"/>
      <c r="CA74" s="46"/>
      <c r="CB74" s="46"/>
      <c r="CC74" s="46"/>
      <c r="CD74" s="47"/>
      <c r="CE74" s="182"/>
      <c r="CF74" s="182"/>
      <c r="CG74" s="182"/>
      <c r="CH74" s="182"/>
      <c r="CI74" s="182"/>
      <c r="CJ74" s="183"/>
      <c r="CK74" s="186"/>
      <c r="CL74" s="186"/>
      <c r="CM74" s="186"/>
      <c r="CN74" s="186"/>
      <c r="CO74" s="186"/>
      <c r="CP74" s="187"/>
      <c r="CT74" s="8"/>
      <c r="CU74" s="5"/>
      <c r="CV74" s="5"/>
      <c r="CW74" s="5"/>
      <c r="CX74" s="5"/>
      <c r="CY74" s="5"/>
      <c r="CZ74" s="5"/>
      <c r="DA74" s="8"/>
      <c r="DB74" s="8"/>
      <c r="DC74" s="8"/>
      <c r="DD74" s="8"/>
      <c r="DE74" s="8"/>
      <c r="DF74" s="8"/>
      <c r="DG74" s="8"/>
    </row>
    <row r="75" spans="1:111" ht="8.25" customHeight="1">
      <c r="A75" s="212"/>
      <c r="B75" s="213"/>
      <c r="C75" s="214"/>
      <c r="D75" s="198"/>
      <c r="E75" s="199"/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247"/>
      <c r="R75" s="247"/>
      <c r="S75" s="247"/>
      <c r="T75" s="247"/>
      <c r="U75" s="247"/>
      <c r="V75" s="248"/>
      <c r="W75" s="206"/>
      <c r="X75" s="206"/>
      <c r="Y75" s="206"/>
      <c r="Z75" s="206"/>
      <c r="AA75" s="206"/>
      <c r="AB75" s="206"/>
      <c r="AC75" s="244"/>
      <c r="AD75" s="245"/>
      <c r="AE75" s="245"/>
      <c r="AF75" s="245"/>
      <c r="AG75" s="245"/>
      <c r="AH75" s="246"/>
      <c r="AI75" s="220"/>
      <c r="AJ75" s="221"/>
      <c r="AK75" s="221"/>
      <c r="AL75" s="221"/>
      <c r="AM75" s="221"/>
      <c r="AN75" s="222"/>
      <c r="AO75" s="184"/>
      <c r="AP75" s="184"/>
      <c r="AQ75" s="184"/>
      <c r="AR75" s="184"/>
      <c r="AS75" s="184"/>
      <c r="AT75" s="185"/>
      <c r="AU75" s="216"/>
      <c r="AV75" s="233"/>
      <c r="AW75" s="233"/>
      <c r="AX75" s="233"/>
      <c r="AY75" s="233"/>
      <c r="AZ75" s="234"/>
      <c r="BA75" s="220"/>
      <c r="BB75" s="221"/>
      <c r="BC75" s="221"/>
      <c r="BD75" s="221"/>
      <c r="BE75" s="221"/>
      <c r="BF75" s="222"/>
      <c r="BG75" s="184"/>
      <c r="BH75" s="184"/>
      <c r="BI75" s="184"/>
      <c r="BJ75" s="184"/>
      <c r="BK75" s="184"/>
      <c r="BL75" s="185"/>
      <c r="BM75" s="179"/>
      <c r="BN75" s="180"/>
      <c r="BO75" s="180"/>
      <c r="BP75" s="180"/>
      <c r="BQ75" s="180"/>
      <c r="BR75" s="181"/>
      <c r="BS75" s="23"/>
      <c r="BT75" s="24"/>
      <c r="BU75" s="24"/>
      <c r="BV75" s="24"/>
      <c r="BW75" s="24"/>
      <c r="BX75" s="25"/>
      <c r="BY75" s="232"/>
      <c r="BZ75" s="221"/>
      <c r="CA75" s="221"/>
      <c r="CB75" s="221"/>
      <c r="CC75" s="221"/>
      <c r="CD75" s="222"/>
      <c r="CE75" s="184"/>
      <c r="CF75" s="184"/>
      <c r="CG75" s="184"/>
      <c r="CH75" s="184"/>
      <c r="CI75" s="184"/>
      <c r="CJ75" s="185"/>
      <c r="CK75" s="186"/>
      <c r="CL75" s="186"/>
      <c r="CM75" s="186"/>
      <c r="CN75" s="186"/>
      <c r="CO75" s="186"/>
      <c r="CP75" s="187"/>
      <c r="CT75" s="8"/>
      <c r="CU75" s="5"/>
      <c r="CV75" s="5"/>
      <c r="CW75" s="5"/>
      <c r="CX75" s="5"/>
      <c r="CY75" s="5"/>
      <c r="CZ75" s="5"/>
      <c r="DA75" s="8"/>
      <c r="DB75" s="8"/>
      <c r="DC75" s="8"/>
      <c r="DD75" s="8"/>
      <c r="DE75" s="8"/>
      <c r="DF75" s="8"/>
      <c r="DG75" s="8"/>
    </row>
    <row r="76" spans="1:111" ht="8.25" customHeight="1">
      <c r="A76" s="212"/>
      <c r="B76" s="213"/>
      <c r="C76" s="214"/>
      <c r="D76" s="64" t="s">
        <v>16</v>
      </c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202"/>
      <c r="R76" s="202"/>
      <c r="S76" s="202"/>
      <c r="T76" s="202"/>
      <c r="U76" s="202"/>
      <c r="V76" s="203"/>
      <c r="W76" s="206"/>
      <c r="X76" s="206"/>
      <c r="Y76" s="206"/>
      <c r="Z76" s="206"/>
      <c r="AA76" s="206"/>
      <c r="AB76" s="206"/>
      <c r="AC76" s="208"/>
      <c r="AD76" s="208"/>
      <c r="AE76" s="208"/>
      <c r="AF76" s="208"/>
      <c r="AG76" s="208"/>
      <c r="AH76" s="209"/>
      <c r="AI76" s="252" t="str">
        <f t="shared" ref="AI76" si="71">IF(AC76="","",IF(ISERROR(AO100),"",AO100))</f>
        <v/>
      </c>
      <c r="AJ76" s="253"/>
      <c r="AK76" s="253"/>
      <c r="AL76" s="253"/>
      <c r="AM76" s="253"/>
      <c r="AN76" s="253"/>
      <c r="AO76" s="182" t="str">
        <f t="shared" ref="AO76" si="72">IF(AC76="","",IF(ISERROR(ROUNDDOWN(AC76/AI76,2)),0,(ROUNDDOWN(AC76/AI76,2))))</f>
        <v/>
      </c>
      <c r="AP76" s="182"/>
      <c r="AQ76" s="182"/>
      <c r="AR76" s="182"/>
      <c r="AS76" s="182"/>
      <c r="AT76" s="182"/>
      <c r="AU76" s="185" t="str">
        <f>IF(ISERROR(IF(AC76=0,"",IF(AO76-AI76=0,"OK",(IF((AO76&gt;=3.3),"OK","NG"))))),"",IF(AC76=0,"",IF(AO76-AI76=0,"OK",(IF((AO76&gt;=3.3),"OK","NG")))))</f>
        <v/>
      </c>
      <c r="AV76" s="229"/>
      <c r="AW76" s="229"/>
      <c r="AX76" s="229"/>
      <c r="AY76" s="229"/>
      <c r="AZ76" s="230"/>
      <c r="BA76" s="231" t="str">
        <f>IF(SUM(BA16:BF54)=0,"",IF(AC76=0,"",IF(ISERROR(AO117),"",AO117)))</f>
        <v/>
      </c>
      <c r="BB76" s="227"/>
      <c r="BC76" s="227"/>
      <c r="BD76" s="227"/>
      <c r="BE76" s="227"/>
      <c r="BF76" s="228"/>
      <c r="BG76" s="182" t="str">
        <f t="shared" ref="BG76" si="73">IF(BA76="","",IF(ISERROR(ROUNDDOWN(AC76/BA76,2)),0,ROUNDDOWN(AC76/BA76,2)))</f>
        <v/>
      </c>
      <c r="BH76" s="182"/>
      <c r="BI76" s="182"/>
      <c r="BJ76" s="182"/>
      <c r="BK76" s="182"/>
      <c r="BL76" s="182"/>
      <c r="BM76" s="217"/>
      <c r="BN76" s="218"/>
      <c r="BO76" s="218"/>
      <c r="BP76" s="218"/>
      <c r="BQ76" s="218"/>
      <c r="BR76" s="219"/>
      <c r="BS76" s="23"/>
      <c r="BT76" s="24"/>
      <c r="BU76" s="24"/>
      <c r="BV76" s="24"/>
      <c r="BW76" s="24"/>
      <c r="BX76" s="25"/>
      <c r="BY76" s="45" t="str">
        <f>IF(SUM(BY16:CD54)=0,"",IF(AC76=0,"",IF(ISERROR(AO134),"",AO134)))</f>
        <v/>
      </c>
      <c r="BZ76" s="46"/>
      <c r="CA76" s="46"/>
      <c r="CB76" s="46"/>
      <c r="CC76" s="46"/>
      <c r="CD76" s="47"/>
      <c r="CE76" s="182" t="str">
        <f>IF(BY76="","",IF(SUM(BY16:CD54)=0,"",IF(ISERROR(ROUNDDOWN(AC76/BY76,2)),0,(ROUNDDOWN(AC76/BY76,2)))))</f>
        <v/>
      </c>
      <c r="CF76" s="182"/>
      <c r="CG76" s="182"/>
      <c r="CH76" s="182"/>
      <c r="CI76" s="182"/>
      <c r="CJ76" s="183"/>
      <c r="CK76" s="53" t="str">
        <f t="shared" ref="CK76" si="74">IF(BY76="","",IF(BY76-CE76=0,"OK",(IF((CE76&gt;=3.3),"OK","NG"))))</f>
        <v/>
      </c>
      <c r="CL76" s="54"/>
      <c r="CM76" s="54"/>
      <c r="CN76" s="54"/>
      <c r="CO76" s="54"/>
      <c r="CP76" s="55"/>
      <c r="CT76" s="8"/>
      <c r="CU76" s="5"/>
      <c r="CV76" s="5"/>
      <c r="CW76" s="5"/>
      <c r="CX76" s="5"/>
      <c r="CY76" s="5"/>
      <c r="CZ76" s="5"/>
      <c r="DA76" s="8"/>
      <c r="DB76" s="8"/>
      <c r="DC76" s="8"/>
      <c r="DD76" s="8"/>
      <c r="DE76" s="8"/>
      <c r="DF76" s="8"/>
      <c r="DG76" s="8"/>
    </row>
    <row r="77" spans="1:111" ht="8.25" customHeight="1">
      <c r="A77" s="212"/>
      <c r="B77" s="213"/>
      <c r="C77" s="214"/>
      <c r="D77" s="198"/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202"/>
      <c r="R77" s="202"/>
      <c r="S77" s="202"/>
      <c r="T77" s="202"/>
      <c r="U77" s="202"/>
      <c r="V77" s="203"/>
      <c r="W77" s="206"/>
      <c r="X77" s="206"/>
      <c r="Y77" s="206"/>
      <c r="Z77" s="206"/>
      <c r="AA77" s="206"/>
      <c r="AB77" s="206"/>
      <c r="AC77" s="208"/>
      <c r="AD77" s="208"/>
      <c r="AE77" s="208"/>
      <c r="AF77" s="208"/>
      <c r="AG77" s="208"/>
      <c r="AH77" s="209"/>
      <c r="AI77" s="252"/>
      <c r="AJ77" s="253"/>
      <c r="AK77" s="253"/>
      <c r="AL77" s="253"/>
      <c r="AM77" s="253"/>
      <c r="AN77" s="253"/>
      <c r="AO77" s="182"/>
      <c r="AP77" s="182"/>
      <c r="AQ77" s="182"/>
      <c r="AR77" s="182"/>
      <c r="AS77" s="182"/>
      <c r="AT77" s="182"/>
      <c r="AU77" s="82"/>
      <c r="AV77" s="83"/>
      <c r="AW77" s="83"/>
      <c r="AX77" s="83"/>
      <c r="AY77" s="83"/>
      <c r="AZ77" s="84"/>
      <c r="BA77" s="88"/>
      <c r="BB77" s="46"/>
      <c r="BC77" s="46"/>
      <c r="BD77" s="46"/>
      <c r="BE77" s="46"/>
      <c r="BF77" s="47"/>
      <c r="BG77" s="182"/>
      <c r="BH77" s="182"/>
      <c r="BI77" s="182"/>
      <c r="BJ77" s="182"/>
      <c r="BK77" s="182"/>
      <c r="BL77" s="182"/>
      <c r="BM77" s="90"/>
      <c r="BN77" s="91"/>
      <c r="BO77" s="91"/>
      <c r="BP77" s="91"/>
      <c r="BQ77" s="91"/>
      <c r="BR77" s="92"/>
      <c r="BS77" s="23"/>
      <c r="BT77" s="24"/>
      <c r="BU77" s="24"/>
      <c r="BV77" s="24"/>
      <c r="BW77" s="24"/>
      <c r="BX77" s="25"/>
      <c r="BY77" s="45"/>
      <c r="BZ77" s="46"/>
      <c r="CA77" s="46"/>
      <c r="CB77" s="46"/>
      <c r="CC77" s="46"/>
      <c r="CD77" s="47"/>
      <c r="CE77" s="182"/>
      <c r="CF77" s="182"/>
      <c r="CG77" s="182"/>
      <c r="CH77" s="182"/>
      <c r="CI77" s="182"/>
      <c r="CJ77" s="183"/>
      <c r="CK77" s="186"/>
      <c r="CL77" s="186"/>
      <c r="CM77" s="186"/>
      <c r="CN77" s="186"/>
      <c r="CO77" s="186"/>
      <c r="CP77" s="187"/>
      <c r="CT77" s="8"/>
      <c r="CU77" s="5"/>
      <c r="CV77" s="5"/>
      <c r="CW77" s="5"/>
      <c r="CX77" s="5"/>
      <c r="CY77" s="5"/>
      <c r="CZ77" s="5"/>
      <c r="DA77" s="8"/>
      <c r="DB77" s="8"/>
      <c r="DC77" s="8"/>
      <c r="DD77" s="8"/>
      <c r="DE77" s="8"/>
      <c r="DF77" s="8"/>
      <c r="DG77" s="8"/>
    </row>
    <row r="78" spans="1:111" ht="8.25" customHeight="1">
      <c r="A78" s="212"/>
      <c r="B78" s="213"/>
      <c r="C78" s="214"/>
      <c r="D78" s="198"/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202"/>
      <c r="R78" s="202"/>
      <c r="S78" s="202"/>
      <c r="T78" s="202"/>
      <c r="U78" s="202"/>
      <c r="V78" s="203"/>
      <c r="W78" s="206"/>
      <c r="X78" s="206"/>
      <c r="Y78" s="206"/>
      <c r="Z78" s="206"/>
      <c r="AA78" s="206"/>
      <c r="AB78" s="206"/>
      <c r="AC78" s="208"/>
      <c r="AD78" s="208"/>
      <c r="AE78" s="208"/>
      <c r="AF78" s="208"/>
      <c r="AG78" s="208"/>
      <c r="AH78" s="209"/>
      <c r="AI78" s="252"/>
      <c r="AJ78" s="253"/>
      <c r="AK78" s="253"/>
      <c r="AL78" s="253"/>
      <c r="AM78" s="253"/>
      <c r="AN78" s="253"/>
      <c r="AO78" s="182"/>
      <c r="AP78" s="182"/>
      <c r="AQ78" s="182"/>
      <c r="AR78" s="182"/>
      <c r="AS78" s="182"/>
      <c r="AT78" s="182"/>
      <c r="AU78" s="216"/>
      <c r="AV78" s="233"/>
      <c r="AW78" s="233"/>
      <c r="AX78" s="233"/>
      <c r="AY78" s="233"/>
      <c r="AZ78" s="234"/>
      <c r="BA78" s="220"/>
      <c r="BB78" s="221"/>
      <c r="BC78" s="221"/>
      <c r="BD78" s="221"/>
      <c r="BE78" s="221"/>
      <c r="BF78" s="222"/>
      <c r="BG78" s="182"/>
      <c r="BH78" s="182"/>
      <c r="BI78" s="182"/>
      <c r="BJ78" s="182"/>
      <c r="BK78" s="182"/>
      <c r="BL78" s="182"/>
      <c r="BM78" s="179"/>
      <c r="BN78" s="180"/>
      <c r="BO78" s="180"/>
      <c r="BP78" s="180"/>
      <c r="BQ78" s="180"/>
      <c r="BR78" s="181"/>
      <c r="BS78" s="23"/>
      <c r="BT78" s="24"/>
      <c r="BU78" s="24"/>
      <c r="BV78" s="24"/>
      <c r="BW78" s="24"/>
      <c r="BX78" s="25"/>
      <c r="BY78" s="232"/>
      <c r="BZ78" s="221"/>
      <c r="CA78" s="221"/>
      <c r="CB78" s="221"/>
      <c r="CC78" s="221"/>
      <c r="CD78" s="222"/>
      <c r="CE78" s="182"/>
      <c r="CF78" s="182"/>
      <c r="CG78" s="182"/>
      <c r="CH78" s="182"/>
      <c r="CI78" s="182"/>
      <c r="CJ78" s="183"/>
      <c r="CK78" s="186"/>
      <c r="CL78" s="186"/>
      <c r="CM78" s="186"/>
      <c r="CN78" s="186"/>
      <c r="CO78" s="186"/>
      <c r="CP78" s="187"/>
      <c r="CT78" s="8"/>
      <c r="CU78" s="5"/>
      <c r="CV78" s="5"/>
      <c r="CW78" s="5"/>
      <c r="CX78" s="5"/>
      <c r="CY78" s="5"/>
      <c r="CZ78" s="5"/>
      <c r="DA78" s="8"/>
      <c r="DB78" s="8"/>
      <c r="DC78" s="8"/>
      <c r="DD78" s="8"/>
      <c r="DE78" s="8"/>
      <c r="DF78" s="8"/>
      <c r="DG78" s="8"/>
    </row>
    <row r="79" spans="1:111" ht="8.25" customHeight="1">
      <c r="A79" s="195"/>
      <c r="B79" s="196"/>
      <c r="C79" s="197"/>
      <c r="D79" s="64" t="s">
        <v>16</v>
      </c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202"/>
      <c r="R79" s="202"/>
      <c r="S79" s="202"/>
      <c r="T79" s="202"/>
      <c r="U79" s="202"/>
      <c r="V79" s="203"/>
      <c r="W79" s="206"/>
      <c r="X79" s="206"/>
      <c r="Y79" s="206"/>
      <c r="Z79" s="206"/>
      <c r="AA79" s="206"/>
      <c r="AB79" s="206"/>
      <c r="AC79" s="208"/>
      <c r="AD79" s="208"/>
      <c r="AE79" s="208"/>
      <c r="AF79" s="208"/>
      <c r="AG79" s="208"/>
      <c r="AH79" s="209"/>
      <c r="AI79" s="227" t="str">
        <f t="shared" ref="AI79" si="75">IF(AC79="","",IF(ISERROR(AO103),"",AO103))</f>
        <v/>
      </c>
      <c r="AJ79" s="227"/>
      <c r="AK79" s="227"/>
      <c r="AL79" s="227"/>
      <c r="AM79" s="227"/>
      <c r="AN79" s="228"/>
      <c r="AO79" s="182" t="str">
        <f t="shared" ref="AO79" si="76">IF(AC79="","",IF(ISERROR(ROUNDDOWN(AC79/AI79,2)),0,(ROUNDDOWN(AC79/AI79,2))))</f>
        <v/>
      </c>
      <c r="AP79" s="182"/>
      <c r="AQ79" s="182"/>
      <c r="AR79" s="182"/>
      <c r="AS79" s="182"/>
      <c r="AT79" s="182"/>
      <c r="AU79" s="185" t="str">
        <f t="shared" ref="AU79" si="77">IF(ISERROR(IF(AC79=0,"",IF(AO79-AI79=0,"OK",(IF((AO79&gt;=3.3),"OK","NG"))))),"",IF(AC79=0,"",IF(AO79-AI79=0,"OK",(IF((AO79&gt;=3.3),"OK","NG")))))</f>
        <v/>
      </c>
      <c r="AV79" s="229"/>
      <c r="AW79" s="229"/>
      <c r="AX79" s="229"/>
      <c r="AY79" s="229"/>
      <c r="AZ79" s="230"/>
      <c r="BA79" s="231" t="str">
        <f>IF(SUM(BA19:BF57)=0,"",IF(AC79=0,"",IF(ISERROR(AO120),"",AO120)))</f>
        <v/>
      </c>
      <c r="BB79" s="227"/>
      <c r="BC79" s="227"/>
      <c r="BD79" s="227"/>
      <c r="BE79" s="227"/>
      <c r="BF79" s="228"/>
      <c r="BG79" s="182" t="str">
        <f t="shared" ref="BG79" si="78">IF(BA79="","",IF(ISERROR(ROUNDDOWN(AC79/BA79,2)),0,ROUNDDOWN(AC79/BA79,2)))</f>
        <v/>
      </c>
      <c r="BH79" s="182"/>
      <c r="BI79" s="182"/>
      <c r="BJ79" s="182"/>
      <c r="BK79" s="182"/>
      <c r="BL79" s="182"/>
      <c r="BM79" s="217"/>
      <c r="BN79" s="218"/>
      <c r="BO79" s="218"/>
      <c r="BP79" s="218"/>
      <c r="BQ79" s="218"/>
      <c r="BR79" s="219"/>
      <c r="BS79" s="23"/>
      <c r="BT79" s="24"/>
      <c r="BU79" s="24"/>
      <c r="BV79" s="24"/>
      <c r="BW79" s="24"/>
      <c r="BX79" s="25"/>
      <c r="BY79" s="45" t="str">
        <f>IF(SUM(BY19:CD57)=0,"",IF(AC79=0,"",IF(ISERROR(AO137),"",AO137)))</f>
        <v/>
      </c>
      <c r="BZ79" s="46"/>
      <c r="CA79" s="46"/>
      <c r="CB79" s="46"/>
      <c r="CC79" s="46"/>
      <c r="CD79" s="47"/>
      <c r="CE79" s="182" t="str">
        <f>IF(BY79="","",IF(SUM(BY19:CD57)=0,"",IF(ISERROR(ROUNDDOWN(AC79/BY79,2)),0,(ROUNDDOWN(AC79/BY79,2)))))</f>
        <v/>
      </c>
      <c r="CF79" s="182"/>
      <c r="CG79" s="182"/>
      <c r="CH79" s="182"/>
      <c r="CI79" s="182"/>
      <c r="CJ79" s="183"/>
      <c r="CK79" s="53" t="str">
        <f t="shared" ref="CK79" si="79">IF(BY79="","",IF(BY79-CE79=0,"OK",(IF((CE79&gt;=3.3),"OK","NG"))))</f>
        <v/>
      </c>
      <c r="CL79" s="54"/>
      <c r="CM79" s="54"/>
      <c r="CN79" s="54"/>
      <c r="CO79" s="54"/>
      <c r="CP79" s="55"/>
      <c r="CT79" s="8"/>
      <c r="CU79" s="5"/>
      <c r="CV79" s="5"/>
      <c r="CW79" s="5"/>
      <c r="CX79" s="5"/>
      <c r="CY79" s="5"/>
      <c r="CZ79" s="5"/>
      <c r="DA79" s="8"/>
      <c r="DB79" s="8"/>
      <c r="DC79" s="8"/>
      <c r="DD79" s="8"/>
      <c r="DE79" s="8"/>
      <c r="DF79" s="8"/>
      <c r="DG79" s="8"/>
    </row>
    <row r="80" spans="1:111" ht="8.25" customHeight="1">
      <c r="A80" s="58"/>
      <c r="B80" s="59"/>
      <c r="C80" s="60"/>
      <c r="D80" s="198"/>
      <c r="E80" s="199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202"/>
      <c r="R80" s="202"/>
      <c r="S80" s="202"/>
      <c r="T80" s="202"/>
      <c r="U80" s="202"/>
      <c r="V80" s="203"/>
      <c r="W80" s="206"/>
      <c r="X80" s="206"/>
      <c r="Y80" s="206"/>
      <c r="Z80" s="206"/>
      <c r="AA80" s="206"/>
      <c r="AB80" s="206"/>
      <c r="AC80" s="208"/>
      <c r="AD80" s="208"/>
      <c r="AE80" s="208"/>
      <c r="AF80" s="208"/>
      <c r="AG80" s="208"/>
      <c r="AH80" s="209"/>
      <c r="AI80" s="46"/>
      <c r="AJ80" s="46"/>
      <c r="AK80" s="46"/>
      <c r="AL80" s="46"/>
      <c r="AM80" s="46"/>
      <c r="AN80" s="47"/>
      <c r="AO80" s="182"/>
      <c r="AP80" s="182"/>
      <c r="AQ80" s="182"/>
      <c r="AR80" s="182"/>
      <c r="AS80" s="182"/>
      <c r="AT80" s="182"/>
      <c r="AU80" s="82"/>
      <c r="AV80" s="83"/>
      <c r="AW80" s="83"/>
      <c r="AX80" s="83"/>
      <c r="AY80" s="83"/>
      <c r="AZ80" s="84"/>
      <c r="BA80" s="88"/>
      <c r="BB80" s="46"/>
      <c r="BC80" s="46"/>
      <c r="BD80" s="46"/>
      <c r="BE80" s="46"/>
      <c r="BF80" s="47"/>
      <c r="BG80" s="182"/>
      <c r="BH80" s="182"/>
      <c r="BI80" s="182"/>
      <c r="BJ80" s="182"/>
      <c r="BK80" s="182"/>
      <c r="BL80" s="182"/>
      <c r="BM80" s="90"/>
      <c r="BN80" s="91"/>
      <c r="BO80" s="91"/>
      <c r="BP80" s="91"/>
      <c r="BQ80" s="91"/>
      <c r="BR80" s="92"/>
      <c r="BS80" s="23"/>
      <c r="BT80" s="24"/>
      <c r="BU80" s="24"/>
      <c r="BV80" s="24"/>
      <c r="BW80" s="24"/>
      <c r="BX80" s="25"/>
      <c r="BY80" s="45"/>
      <c r="BZ80" s="46"/>
      <c r="CA80" s="46"/>
      <c r="CB80" s="46"/>
      <c r="CC80" s="46"/>
      <c r="CD80" s="47"/>
      <c r="CE80" s="182"/>
      <c r="CF80" s="182"/>
      <c r="CG80" s="182"/>
      <c r="CH80" s="182"/>
      <c r="CI80" s="182"/>
      <c r="CJ80" s="183"/>
      <c r="CK80" s="186"/>
      <c r="CL80" s="186"/>
      <c r="CM80" s="186"/>
      <c r="CN80" s="186"/>
      <c r="CO80" s="186"/>
      <c r="CP80" s="187"/>
      <c r="CT80" s="8"/>
      <c r="CU80" s="5"/>
      <c r="CV80" s="5"/>
      <c r="CW80" s="5"/>
      <c r="CX80" s="5"/>
      <c r="CY80" s="5"/>
      <c r="CZ80" s="5"/>
      <c r="DA80" s="8"/>
      <c r="DB80" s="8"/>
      <c r="DC80" s="8"/>
      <c r="DD80" s="8"/>
      <c r="DE80" s="8"/>
      <c r="DF80" s="8"/>
      <c r="DG80" s="8"/>
    </row>
    <row r="81" spans="1:111" ht="8.25" customHeight="1">
      <c r="A81" s="58"/>
      <c r="B81" s="59"/>
      <c r="C81" s="60"/>
      <c r="D81" s="200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4"/>
      <c r="R81" s="204"/>
      <c r="S81" s="204"/>
      <c r="T81" s="204"/>
      <c r="U81" s="204"/>
      <c r="V81" s="205"/>
      <c r="W81" s="207"/>
      <c r="X81" s="207"/>
      <c r="Y81" s="207"/>
      <c r="Z81" s="207"/>
      <c r="AA81" s="207"/>
      <c r="AB81" s="207"/>
      <c r="AC81" s="210"/>
      <c r="AD81" s="210"/>
      <c r="AE81" s="210"/>
      <c r="AF81" s="210"/>
      <c r="AG81" s="210"/>
      <c r="AH81" s="211"/>
      <c r="AI81" s="46"/>
      <c r="AJ81" s="46"/>
      <c r="AK81" s="46"/>
      <c r="AL81" s="46"/>
      <c r="AM81" s="46"/>
      <c r="AN81" s="47"/>
      <c r="AO81" s="184"/>
      <c r="AP81" s="184"/>
      <c r="AQ81" s="184"/>
      <c r="AR81" s="184"/>
      <c r="AS81" s="184"/>
      <c r="AT81" s="184"/>
      <c r="AU81" s="82"/>
      <c r="AV81" s="83"/>
      <c r="AW81" s="83"/>
      <c r="AX81" s="83"/>
      <c r="AY81" s="83"/>
      <c r="AZ81" s="84"/>
      <c r="BA81" s="88"/>
      <c r="BB81" s="46"/>
      <c r="BC81" s="46"/>
      <c r="BD81" s="46"/>
      <c r="BE81" s="46"/>
      <c r="BF81" s="47"/>
      <c r="BG81" s="184"/>
      <c r="BH81" s="184"/>
      <c r="BI81" s="184"/>
      <c r="BJ81" s="184"/>
      <c r="BK81" s="184"/>
      <c r="BL81" s="184"/>
      <c r="BM81" s="90"/>
      <c r="BN81" s="91"/>
      <c r="BO81" s="91"/>
      <c r="BP81" s="91"/>
      <c r="BQ81" s="91"/>
      <c r="BR81" s="92"/>
      <c r="BS81" s="23"/>
      <c r="BT81" s="24"/>
      <c r="BU81" s="24"/>
      <c r="BV81" s="24"/>
      <c r="BW81" s="24"/>
      <c r="BX81" s="25"/>
      <c r="BY81" s="45"/>
      <c r="BZ81" s="46"/>
      <c r="CA81" s="46"/>
      <c r="CB81" s="46"/>
      <c r="CC81" s="46"/>
      <c r="CD81" s="47"/>
      <c r="CE81" s="184"/>
      <c r="CF81" s="184"/>
      <c r="CG81" s="184"/>
      <c r="CH81" s="184"/>
      <c r="CI81" s="184"/>
      <c r="CJ81" s="185"/>
      <c r="CK81" s="188"/>
      <c r="CL81" s="188"/>
      <c r="CM81" s="188"/>
      <c r="CN81" s="188"/>
      <c r="CO81" s="188"/>
      <c r="CP81" s="189"/>
      <c r="CT81" s="8"/>
      <c r="CU81" s="5"/>
      <c r="CV81" s="5"/>
      <c r="CW81" s="5"/>
      <c r="CX81" s="5"/>
      <c r="CY81" s="5"/>
      <c r="CZ81" s="5"/>
      <c r="DA81" s="8"/>
      <c r="DB81" s="8"/>
      <c r="DC81" s="8"/>
      <c r="DD81" s="8"/>
      <c r="DE81" s="8"/>
      <c r="DF81" s="8"/>
      <c r="DG81" s="8"/>
    </row>
    <row r="82" spans="1:111" ht="8.25" customHeight="1">
      <c r="A82" s="484"/>
      <c r="B82" s="485"/>
      <c r="C82" s="486"/>
      <c r="D82" s="263" t="s">
        <v>16</v>
      </c>
      <c r="E82" s="264"/>
      <c r="F82" s="264"/>
      <c r="G82" s="264"/>
      <c r="H82" s="264"/>
      <c r="I82" s="264"/>
      <c r="J82" s="264"/>
      <c r="K82" s="264"/>
      <c r="L82" s="264"/>
      <c r="M82" s="264"/>
      <c r="N82" s="264"/>
      <c r="O82" s="264"/>
      <c r="P82" s="265"/>
      <c r="Q82" s="202"/>
      <c r="R82" s="202"/>
      <c r="S82" s="202"/>
      <c r="T82" s="202"/>
      <c r="U82" s="202"/>
      <c r="V82" s="203"/>
      <c r="W82" s="494" t="s">
        <v>45</v>
      </c>
      <c r="X82" s="495"/>
      <c r="Y82" s="495"/>
      <c r="Z82" s="495"/>
      <c r="AA82" s="495"/>
      <c r="AB82" s="496"/>
      <c r="AC82" s="208"/>
      <c r="AD82" s="208"/>
      <c r="AE82" s="208"/>
      <c r="AF82" s="208"/>
      <c r="AG82" s="208"/>
      <c r="AH82" s="209"/>
      <c r="AI82" s="514"/>
      <c r="AJ82" s="515"/>
      <c r="AK82" s="515"/>
      <c r="AL82" s="515"/>
      <c r="AM82" s="515"/>
      <c r="AN82" s="516"/>
      <c r="AO82" s="523"/>
      <c r="AP82" s="524"/>
      <c r="AQ82" s="524"/>
      <c r="AR82" s="524"/>
      <c r="AS82" s="524"/>
      <c r="AT82" s="525"/>
      <c r="AU82" s="523"/>
      <c r="AV82" s="524"/>
      <c r="AW82" s="524"/>
      <c r="AX82" s="524"/>
      <c r="AY82" s="524"/>
      <c r="AZ82" s="532"/>
      <c r="BA82" s="514"/>
      <c r="BB82" s="515"/>
      <c r="BC82" s="515"/>
      <c r="BD82" s="515"/>
      <c r="BE82" s="515"/>
      <c r="BF82" s="516"/>
      <c r="BG82" s="523"/>
      <c r="BH82" s="524"/>
      <c r="BI82" s="524"/>
      <c r="BJ82" s="524"/>
      <c r="BK82" s="524"/>
      <c r="BL82" s="525"/>
      <c r="BM82" s="505"/>
      <c r="BN82" s="506"/>
      <c r="BO82" s="506"/>
      <c r="BP82" s="506"/>
      <c r="BQ82" s="506"/>
      <c r="BR82" s="507"/>
      <c r="BS82" s="36"/>
      <c r="BT82" s="37"/>
      <c r="BU82" s="37"/>
      <c r="BV82" s="37"/>
      <c r="BW82" s="37"/>
      <c r="BX82" s="38"/>
      <c r="BY82" s="535"/>
      <c r="BZ82" s="515"/>
      <c r="CA82" s="515"/>
      <c r="CB82" s="515"/>
      <c r="CC82" s="515"/>
      <c r="CD82" s="516"/>
      <c r="CE82" s="523"/>
      <c r="CF82" s="524"/>
      <c r="CG82" s="524"/>
      <c r="CH82" s="524"/>
      <c r="CI82" s="524"/>
      <c r="CJ82" s="525"/>
      <c r="CK82" s="205"/>
      <c r="CL82" s="272"/>
      <c r="CM82" s="272"/>
      <c r="CN82" s="272"/>
      <c r="CO82" s="272"/>
      <c r="CP82" s="538"/>
      <c r="CT82" s="8"/>
      <c r="CU82" s="5"/>
      <c r="CV82" s="5"/>
      <c r="CW82" s="5"/>
      <c r="CX82" s="5"/>
      <c r="CY82" s="5"/>
      <c r="CZ82" s="5"/>
      <c r="DA82" s="8"/>
      <c r="DB82" s="8"/>
      <c r="DC82" s="8"/>
      <c r="DD82" s="8"/>
      <c r="DE82" s="8"/>
      <c r="DF82" s="8"/>
      <c r="DG82" s="8"/>
    </row>
    <row r="83" spans="1:111" ht="8.25" customHeight="1">
      <c r="A83" s="487"/>
      <c r="B83" s="488"/>
      <c r="C83" s="489"/>
      <c r="D83" s="266"/>
      <c r="E83" s="267"/>
      <c r="F83" s="267"/>
      <c r="G83" s="267"/>
      <c r="H83" s="267"/>
      <c r="I83" s="267"/>
      <c r="J83" s="267"/>
      <c r="K83" s="267"/>
      <c r="L83" s="267"/>
      <c r="M83" s="267"/>
      <c r="N83" s="267"/>
      <c r="O83" s="267"/>
      <c r="P83" s="268"/>
      <c r="Q83" s="202"/>
      <c r="R83" s="202"/>
      <c r="S83" s="202"/>
      <c r="T83" s="202"/>
      <c r="U83" s="202"/>
      <c r="V83" s="203"/>
      <c r="W83" s="497"/>
      <c r="X83" s="498"/>
      <c r="Y83" s="498"/>
      <c r="Z83" s="498"/>
      <c r="AA83" s="498"/>
      <c r="AB83" s="499"/>
      <c r="AC83" s="208"/>
      <c r="AD83" s="208"/>
      <c r="AE83" s="208"/>
      <c r="AF83" s="208"/>
      <c r="AG83" s="208"/>
      <c r="AH83" s="209"/>
      <c r="AI83" s="517"/>
      <c r="AJ83" s="518"/>
      <c r="AK83" s="518"/>
      <c r="AL83" s="518"/>
      <c r="AM83" s="518"/>
      <c r="AN83" s="519"/>
      <c r="AO83" s="526"/>
      <c r="AP83" s="527"/>
      <c r="AQ83" s="527"/>
      <c r="AR83" s="527"/>
      <c r="AS83" s="527"/>
      <c r="AT83" s="528"/>
      <c r="AU83" s="526"/>
      <c r="AV83" s="527"/>
      <c r="AW83" s="527"/>
      <c r="AX83" s="527"/>
      <c r="AY83" s="527"/>
      <c r="AZ83" s="533"/>
      <c r="BA83" s="517"/>
      <c r="BB83" s="518"/>
      <c r="BC83" s="518"/>
      <c r="BD83" s="518"/>
      <c r="BE83" s="518"/>
      <c r="BF83" s="519"/>
      <c r="BG83" s="526"/>
      <c r="BH83" s="527"/>
      <c r="BI83" s="527"/>
      <c r="BJ83" s="527"/>
      <c r="BK83" s="527"/>
      <c r="BL83" s="528"/>
      <c r="BM83" s="508"/>
      <c r="BN83" s="509"/>
      <c r="BO83" s="509"/>
      <c r="BP83" s="509"/>
      <c r="BQ83" s="509"/>
      <c r="BR83" s="510"/>
      <c r="BS83" s="23"/>
      <c r="BT83" s="24"/>
      <c r="BU83" s="24"/>
      <c r="BV83" s="24"/>
      <c r="BW83" s="24"/>
      <c r="BX83" s="25"/>
      <c r="BY83" s="536"/>
      <c r="BZ83" s="518"/>
      <c r="CA83" s="518"/>
      <c r="CB83" s="518"/>
      <c r="CC83" s="518"/>
      <c r="CD83" s="519"/>
      <c r="CE83" s="526"/>
      <c r="CF83" s="527"/>
      <c r="CG83" s="527"/>
      <c r="CH83" s="527"/>
      <c r="CI83" s="527"/>
      <c r="CJ83" s="528"/>
      <c r="CK83" s="274"/>
      <c r="CL83" s="275"/>
      <c r="CM83" s="275"/>
      <c r="CN83" s="275"/>
      <c r="CO83" s="275"/>
      <c r="CP83" s="539"/>
      <c r="CT83" s="8"/>
      <c r="CU83" s="5"/>
      <c r="CV83" s="5"/>
      <c r="CW83" s="5"/>
      <c r="CX83" s="5"/>
      <c r="CY83" s="5"/>
      <c r="CZ83" s="5"/>
      <c r="DA83" s="8"/>
      <c r="DB83" s="8"/>
      <c r="DC83" s="8"/>
      <c r="DD83" s="8"/>
      <c r="DE83" s="8"/>
      <c r="DF83" s="8"/>
      <c r="DG83" s="8"/>
    </row>
    <row r="84" spans="1:111" ht="8.25" customHeight="1">
      <c r="A84" s="490"/>
      <c r="B84" s="491"/>
      <c r="C84" s="492"/>
      <c r="D84" s="309"/>
      <c r="E84" s="310"/>
      <c r="F84" s="310"/>
      <c r="G84" s="310"/>
      <c r="H84" s="310"/>
      <c r="I84" s="310"/>
      <c r="J84" s="310"/>
      <c r="K84" s="310"/>
      <c r="L84" s="310"/>
      <c r="M84" s="310"/>
      <c r="N84" s="310"/>
      <c r="O84" s="310"/>
      <c r="P84" s="311"/>
      <c r="Q84" s="474"/>
      <c r="R84" s="474"/>
      <c r="S84" s="474"/>
      <c r="T84" s="474"/>
      <c r="U84" s="474"/>
      <c r="V84" s="493"/>
      <c r="W84" s="500"/>
      <c r="X84" s="501"/>
      <c r="Y84" s="501"/>
      <c r="Z84" s="501"/>
      <c r="AA84" s="501"/>
      <c r="AB84" s="502"/>
      <c r="AC84" s="503"/>
      <c r="AD84" s="503"/>
      <c r="AE84" s="503"/>
      <c r="AF84" s="503"/>
      <c r="AG84" s="503"/>
      <c r="AH84" s="504"/>
      <c r="AI84" s="520"/>
      <c r="AJ84" s="521"/>
      <c r="AK84" s="521"/>
      <c r="AL84" s="521"/>
      <c r="AM84" s="521"/>
      <c r="AN84" s="522"/>
      <c r="AO84" s="529"/>
      <c r="AP84" s="530"/>
      <c r="AQ84" s="530"/>
      <c r="AR84" s="530"/>
      <c r="AS84" s="530"/>
      <c r="AT84" s="531"/>
      <c r="AU84" s="529"/>
      <c r="AV84" s="530"/>
      <c r="AW84" s="530"/>
      <c r="AX84" s="530"/>
      <c r="AY84" s="530"/>
      <c r="AZ84" s="534"/>
      <c r="BA84" s="520"/>
      <c r="BB84" s="521"/>
      <c r="BC84" s="521"/>
      <c r="BD84" s="521"/>
      <c r="BE84" s="521"/>
      <c r="BF84" s="522"/>
      <c r="BG84" s="529"/>
      <c r="BH84" s="530"/>
      <c r="BI84" s="530"/>
      <c r="BJ84" s="530"/>
      <c r="BK84" s="530"/>
      <c r="BL84" s="531"/>
      <c r="BM84" s="511"/>
      <c r="BN84" s="512"/>
      <c r="BO84" s="512"/>
      <c r="BP84" s="512"/>
      <c r="BQ84" s="512"/>
      <c r="BR84" s="513"/>
      <c r="BS84" s="32"/>
      <c r="BT84" s="33"/>
      <c r="BU84" s="33"/>
      <c r="BV84" s="33"/>
      <c r="BW84" s="33"/>
      <c r="BX84" s="34"/>
      <c r="BY84" s="537"/>
      <c r="BZ84" s="521"/>
      <c r="CA84" s="521"/>
      <c r="CB84" s="521"/>
      <c r="CC84" s="521"/>
      <c r="CD84" s="522"/>
      <c r="CE84" s="529"/>
      <c r="CF84" s="530"/>
      <c r="CG84" s="530"/>
      <c r="CH84" s="530"/>
      <c r="CI84" s="530"/>
      <c r="CJ84" s="531"/>
      <c r="CK84" s="315"/>
      <c r="CL84" s="316"/>
      <c r="CM84" s="316"/>
      <c r="CN84" s="316"/>
      <c r="CO84" s="316"/>
      <c r="CP84" s="540"/>
      <c r="CT84" s="8"/>
      <c r="CU84" s="5"/>
      <c r="CV84" s="5"/>
      <c r="CW84" s="5"/>
      <c r="CX84" s="5"/>
      <c r="CY84" s="5"/>
      <c r="CZ84" s="5"/>
      <c r="DA84" s="8"/>
      <c r="DB84" s="8"/>
      <c r="DC84" s="8"/>
      <c r="DD84" s="8"/>
      <c r="DE84" s="8"/>
      <c r="DF84" s="8"/>
      <c r="DG84" s="8"/>
    </row>
    <row r="85" spans="1:111" ht="12.75" customHeight="1">
      <c r="A85" s="58" t="s">
        <v>10</v>
      </c>
      <c r="B85" s="59"/>
      <c r="C85" s="60"/>
      <c r="D85" s="64" t="s">
        <v>34</v>
      </c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8" t="s">
        <v>33</v>
      </c>
      <c r="R85" s="69"/>
      <c r="S85" s="69"/>
      <c r="T85" s="69"/>
      <c r="U85" s="69"/>
      <c r="V85" s="69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1"/>
      <c r="AI85" s="46" t="str">
        <f>IF(SUM(AC10:AH48)=0,"",ABS(SUM(AC94:AH105)-SUM(AI70:AN81)))</f>
        <v/>
      </c>
      <c r="AJ85" s="46"/>
      <c r="AK85" s="46"/>
      <c r="AL85" s="46"/>
      <c r="AM85" s="46"/>
      <c r="AN85" s="47"/>
      <c r="AO85" s="76"/>
      <c r="AP85" s="77"/>
      <c r="AQ85" s="77"/>
      <c r="AR85" s="77"/>
      <c r="AS85" s="77"/>
      <c r="AT85" s="78"/>
      <c r="AU85" s="82" t="str">
        <f>IF(SUM(AC10:AH48)=0,"",IF(AI85&gt;0,"NG","OK"))</f>
        <v/>
      </c>
      <c r="AV85" s="83"/>
      <c r="AW85" s="83"/>
      <c r="AX85" s="83"/>
      <c r="AY85" s="83"/>
      <c r="AZ85" s="84"/>
      <c r="BA85" s="88" t="e">
        <f>SUM(AC111:AH122)-SUM(BA70:BF81)</f>
        <v>#REF!</v>
      </c>
      <c r="BB85" s="46"/>
      <c r="BC85" s="46"/>
      <c r="BD85" s="46"/>
      <c r="BE85" s="46"/>
      <c r="BF85" s="47"/>
      <c r="BG85" s="51"/>
      <c r="BH85" s="51"/>
      <c r="BI85" s="51"/>
      <c r="BJ85" s="51"/>
      <c r="BK85" s="51"/>
      <c r="BL85" s="51"/>
      <c r="BM85" s="90"/>
      <c r="BN85" s="91"/>
      <c r="BO85" s="91"/>
      <c r="BP85" s="91"/>
      <c r="BQ85" s="91"/>
      <c r="BR85" s="92"/>
      <c r="BS85" s="39"/>
      <c r="BT85" s="40"/>
      <c r="BU85" s="40"/>
      <c r="BV85" s="40"/>
      <c r="BW85" s="40"/>
      <c r="BX85" s="41"/>
      <c r="BY85" s="45" t="e">
        <f>SUM(AC128:AH139)-SUM(BY70:CD81)</f>
        <v>#REF!</v>
      </c>
      <c r="BZ85" s="46"/>
      <c r="CA85" s="46"/>
      <c r="CB85" s="46"/>
      <c r="CC85" s="46"/>
      <c r="CD85" s="47"/>
      <c r="CE85" s="51"/>
      <c r="CF85" s="51"/>
      <c r="CG85" s="51"/>
      <c r="CH85" s="51"/>
      <c r="CI85" s="51"/>
      <c r="CJ85" s="51"/>
      <c r="CK85" s="53" t="str">
        <f>IF(SUM(BY10:CD48)=0,"",IF(BY85&gt;0,"NG","OK"))</f>
        <v/>
      </c>
      <c r="CL85" s="54"/>
      <c r="CM85" s="54"/>
      <c r="CN85" s="54"/>
      <c r="CO85" s="54"/>
      <c r="CP85" s="55"/>
      <c r="CT85" s="8"/>
      <c r="CU85" s="5"/>
      <c r="CV85" s="5"/>
      <c r="CW85" s="5"/>
      <c r="CX85" s="5"/>
      <c r="CY85" s="5"/>
      <c r="CZ85" s="5"/>
      <c r="DA85" s="8"/>
      <c r="DB85" s="8"/>
      <c r="DC85" s="8"/>
      <c r="DD85" s="8"/>
      <c r="DE85" s="8"/>
      <c r="DF85" s="8"/>
      <c r="DG85" s="8"/>
    </row>
    <row r="86" spans="1:111" ht="12.75" customHeight="1" thickBot="1">
      <c r="A86" s="61"/>
      <c r="B86" s="62"/>
      <c r="C86" s="63"/>
      <c r="D86" s="66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72"/>
      <c r="R86" s="73"/>
      <c r="S86" s="73"/>
      <c r="T86" s="73"/>
      <c r="U86" s="73"/>
      <c r="V86" s="73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5"/>
      <c r="AI86" s="49"/>
      <c r="AJ86" s="49"/>
      <c r="AK86" s="49"/>
      <c r="AL86" s="49"/>
      <c r="AM86" s="49"/>
      <c r="AN86" s="50"/>
      <c r="AO86" s="79"/>
      <c r="AP86" s="80"/>
      <c r="AQ86" s="80"/>
      <c r="AR86" s="80"/>
      <c r="AS86" s="80"/>
      <c r="AT86" s="81"/>
      <c r="AU86" s="85"/>
      <c r="AV86" s="86"/>
      <c r="AW86" s="86"/>
      <c r="AX86" s="86"/>
      <c r="AY86" s="86"/>
      <c r="AZ86" s="87"/>
      <c r="BA86" s="89"/>
      <c r="BB86" s="49"/>
      <c r="BC86" s="49"/>
      <c r="BD86" s="49"/>
      <c r="BE86" s="49"/>
      <c r="BF86" s="50"/>
      <c r="BG86" s="52"/>
      <c r="BH86" s="52"/>
      <c r="BI86" s="52"/>
      <c r="BJ86" s="52"/>
      <c r="BK86" s="52"/>
      <c r="BL86" s="52"/>
      <c r="BM86" s="93"/>
      <c r="BN86" s="94"/>
      <c r="BO86" s="94"/>
      <c r="BP86" s="94"/>
      <c r="BQ86" s="94"/>
      <c r="BR86" s="95"/>
      <c r="BS86" s="42"/>
      <c r="BT86" s="43"/>
      <c r="BU86" s="43"/>
      <c r="BV86" s="43"/>
      <c r="BW86" s="43"/>
      <c r="BX86" s="44"/>
      <c r="BY86" s="48"/>
      <c r="BZ86" s="49"/>
      <c r="CA86" s="49"/>
      <c r="CB86" s="49"/>
      <c r="CC86" s="49"/>
      <c r="CD86" s="50"/>
      <c r="CE86" s="52"/>
      <c r="CF86" s="52"/>
      <c r="CG86" s="52"/>
      <c r="CH86" s="52"/>
      <c r="CI86" s="52"/>
      <c r="CJ86" s="52"/>
      <c r="CK86" s="56"/>
      <c r="CL86" s="56"/>
      <c r="CM86" s="56"/>
      <c r="CN86" s="56"/>
      <c r="CO86" s="56"/>
      <c r="CP86" s="57"/>
      <c r="CT86" s="8"/>
      <c r="CU86" s="5"/>
      <c r="CV86" s="5"/>
      <c r="CW86" s="5"/>
      <c r="CX86" s="5"/>
      <c r="CY86" s="5"/>
      <c r="CZ86" s="5"/>
      <c r="DA86" s="8"/>
      <c r="DB86" s="8"/>
      <c r="DC86" s="8"/>
      <c r="DD86" s="8"/>
      <c r="DE86" s="8"/>
      <c r="DF86" s="8"/>
      <c r="DG86" s="8"/>
    </row>
    <row r="87" spans="1:111" s="9" customFormat="1" ht="79.5" customHeight="1" thickBot="1">
      <c r="A87" s="190" t="s">
        <v>11</v>
      </c>
      <c r="B87" s="191"/>
      <c r="C87" s="191"/>
      <c r="D87" s="191"/>
      <c r="E87" s="191"/>
      <c r="F87" s="191"/>
      <c r="G87" s="191"/>
      <c r="H87" s="191"/>
      <c r="I87" s="191"/>
      <c r="J87" s="191"/>
      <c r="K87" s="191"/>
      <c r="L87" s="191"/>
      <c r="M87" s="191"/>
      <c r="N87" s="191"/>
      <c r="O87" s="191"/>
      <c r="P87" s="191"/>
      <c r="Q87" s="191"/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1"/>
      <c r="AE87" s="191"/>
      <c r="AF87" s="191"/>
      <c r="AG87" s="191"/>
      <c r="AH87" s="191"/>
      <c r="AI87" s="191"/>
      <c r="AJ87" s="191"/>
      <c r="AK87" s="191"/>
      <c r="AL87" s="191"/>
      <c r="AM87" s="191"/>
      <c r="AN87" s="191"/>
      <c r="AO87" s="191"/>
      <c r="AP87" s="191"/>
      <c r="AQ87" s="191"/>
      <c r="AR87" s="191"/>
      <c r="AS87" s="191"/>
      <c r="AT87" s="191"/>
      <c r="AU87" s="191"/>
      <c r="AV87" s="191"/>
      <c r="AW87" s="191"/>
      <c r="AX87" s="191"/>
      <c r="AY87" s="191"/>
      <c r="AZ87" s="191"/>
      <c r="BA87" s="191"/>
      <c r="BB87" s="191"/>
      <c r="BC87" s="191"/>
      <c r="BD87" s="191"/>
      <c r="BE87" s="191"/>
      <c r="BF87" s="191"/>
      <c r="BG87" s="191"/>
      <c r="BH87" s="191"/>
      <c r="BI87" s="191"/>
      <c r="BJ87" s="191"/>
      <c r="BK87" s="191"/>
      <c r="BL87" s="191"/>
      <c r="BM87" s="191"/>
      <c r="BN87" s="191"/>
      <c r="BO87" s="191"/>
      <c r="BP87" s="191"/>
      <c r="BQ87" s="191"/>
      <c r="BR87" s="191"/>
      <c r="BS87" s="191"/>
      <c r="BT87" s="191"/>
      <c r="BU87" s="191"/>
      <c r="BV87" s="191"/>
      <c r="BW87" s="191"/>
      <c r="BX87" s="191"/>
      <c r="BY87" s="191"/>
      <c r="BZ87" s="191"/>
      <c r="CA87" s="191"/>
      <c r="CB87" s="191"/>
      <c r="CC87" s="191"/>
      <c r="CD87" s="191"/>
      <c r="CE87" s="191"/>
      <c r="CF87" s="191"/>
      <c r="CG87" s="191"/>
      <c r="CH87" s="191"/>
      <c r="CI87" s="191"/>
      <c r="CJ87" s="191"/>
      <c r="CK87" s="191"/>
      <c r="CL87" s="191"/>
      <c r="CM87" s="191"/>
      <c r="CN87" s="191"/>
      <c r="CO87" s="191"/>
      <c r="CP87" s="192"/>
      <c r="CT87" s="10"/>
      <c r="CU87" s="6"/>
      <c r="CV87" s="6"/>
      <c r="CW87" s="6"/>
      <c r="CX87" s="6"/>
      <c r="CY87" s="6"/>
      <c r="CZ87" s="6"/>
      <c r="DA87" s="10"/>
      <c r="DB87" s="10"/>
      <c r="DC87" s="10"/>
      <c r="DD87" s="10"/>
      <c r="DE87" s="10"/>
      <c r="DF87" s="10"/>
      <c r="DG87" s="10"/>
    </row>
    <row r="88" spans="1:111" ht="23.25" customHeight="1">
      <c r="A88" s="193" t="s">
        <v>12</v>
      </c>
      <c r="B88" s="194"/>
      <c r="C88" s="194"/>
      <c r="D88" s="194"/>
      <c r="E88" s="194"/>
      <c r="F88" s="194"/>
      <c r="G88" s="194"/>
      <c r="H88" s="194"/>
      <c r="I88" s="194"/>
      <c r="J88" s="194"/>
      <c r="K88" s="194"/>
      <c r="L88" s="194"/>
      <c r="M88" s="194"/>
      <c r="N88" s="194"/>
      <c r="O88" s="194"/>
      <c r="P88" s="194"/>
      <c r="Q88" s="194"/>
      <c r="R88" s="194"/>
      <c r="S88" s="194"/>
      <c r="T88" s="194"/>
      <c r="U88" s="194"/>
      <c r="V88" s="194"/>
      <c r="W88" s="194"/>
      <c r="X88" s="194"/>
      <c r="Y88" s="194"/>
      <c r="Z88" s="194"/>
      <c r="AA88" s="194"/>
      <c r="AB88" s="194"/>
      <c r="AC88" s="194"/>
      <c r="AD88" s="194"/>
      <c r="AE88" s="194"/>
      <c r="AF88" s="194"/>
      <c r="AG88" s="194"/>
      <c r="AH88" s="194"/>
      <c r="AI88" s="194"/>
      <c r="AJ88" s="194"/>
      <c r="AK88" s="194"/>
      <c r="AL88" s="194"/>
      <c r="AM88" s="194"/>
      <c r="AN88" s="194"/>
      <c r="AO88" s="194"/>
      <c r="AP88" s="194"/>
      <c r="AQ88" s="194"/>
      <c r="AR88" s="194"/>
      <c r="AS88" s="194"/>
      <c r="AT88" s="194"/>
      <c r="AU88" s="194"/>
      <c r="AV88" s="194"/>
      <c r="AW88" s="194"/>
      <c r="AX88" s="194"/>
      <c r="AY88" s="194"/>
      <c r="AZ88" s="194"/>
      <c r="BA88" s="194"/>
      <c r="BB88" s="194"/>
      <c r="BC88" s="194"/>
      <c r="BD88" s="194"/>
      <c r="BE88" s="194"/>
      <c r="BF88" s="194"/>
      <c r="BG88" s="194"/>
      <c r="BH88" s="194"/>
      <c r="BI88" s="194"/>
      <c r="BJ88" s="194"/>
      <c r="BK88" s="194"/>
      <c r="BL88" s="194"/>
      <c r="BM88" s="194"/>
      <c r="BN88" s="194"/>
      <c r="BO88" s="194"/>
      <c r="BP88" s="194"/>
      <c r="BQ88" s="194"/>
      <c r="BR88" s="194"/>
      <c r="BS88" s="194"/>
      <c r="BT88" s="194"/>
      <c r="BU88" s="194"/>
      <c r="BV88" s="194"/>
      <c r="BW88" s="194"/>
      <c r="BX88" s="194"/>
      <c r="BY88" s="194"/>
      <c r="BZ88" s="194"/>
      <c r="CA88" s="194"/>
      <c r="CB88" s="194"/>
      <c r="CC88" s="194"/>
      <c r="CD88" s="194"/>
      <c r="CE88" s="194"/>
      <c r="CF88" s="194"/>
      <c r="CG88" s="194"/>
      <c r="CH88" s="194"/>
      <c r="CI88" s="194"/>
      <c r="CJ88" s="194"/>
      <c r="CK88" s="194"/>
      <c r="CL88" s="194"/>
      <c r="CM88" s="194"/>
      <c r="CN88" s="194"/>
      <c r="CO88" s="194"/>
      <c r="CP88" s="194"/>
      <c r="CT88" s="8"/>
      <c r="CU88" s="5"/>
      <c r="CV88" s="5"/>
      <c r="CW88" s="5"/>
      <c r="CX88" s="5"/>
      <c r="CY88" s="5"/>
      <c r="CZ88" s="5"/>
      <c r="DA88" s="8"/>
      <c r="DB88" s="8"/>
      <c r="DC88" s="8"/>
      <c r="DD88" s="8"/>
      <c r="DE88" s="8"/>
      <c r="DF88" s="8"/>
      <c r="DG88" s="8"/>
    </row>
    <row r="91" spans="1:111" ht="8.25" customHeight="1" thickBot="1"/>
    <row r="92" spans="1:111" ht="8.25" customHeight="1">
      <c r="A92" s="157" t="s">
        <v>19</v>
      </c>
      <c r="B92" s="158"/>
      <c r="C92" s="158"/>
      <c r="D92" s="159"/>
      <c r="E92" s="166" t="s">
        <v>14</v>
      </c>
      <c r="F92" s="103"/>
      <c r="G92" s="103"/>
      <c r="H92" s="103"/>
      <c r="I92" s="103"/>
      <c r="J92" s="104"/>
      <c r="K92" s="167" t="s">
        <v>15</v>
      </c>
      <c r="L92" s="168"/>
      <c r="M92" s="168"/>
      <c r="N92" s="168"/>
      <c r="O92" s="168"/>
      <c r="P92" s="169"/>
      <c r="Q92" s="166" t="s">
        <v>23</v>
      </c>
      <c r="R92" s="103"/>
      <c r="S92" s="103"/>
      <c r="T92" s="103"/>
      <c r="U92" s="103"/>
      <c r="V92" s="104"/>
      <c r="W92" s="173" t="s">
        <v>25</v>
      </c>
      <c r="X92" s="174"/>
      <c r="Y92" s="174"/>
      <c r="Z92" s="174"/>
      <c r="AA92" s="174"/>
      <c r="AB92" s="175"/>
      <c r="AC92" s="102" t="s">
        <v>26</v>
      </c>
      <c r="AD92" s="103"/>
      <c r="AE92" s="103"/>
      <c r="AF92" s="103"/>
      <c r="AG92" s="103"/>
      <c r="AH92" s="104"/>
      <c r="AI92" s="102" t="s">
        <v>28</v>
      </c>
      <c r="AJ92" s="103"/>
      <c r="AK92" s="103"/>
      <c r="AL92" s="103"/>
      <c r="AM92" s="103"/>
      <c r="AN92" s="104"/>
      <c r="AO92" s="151" t="s">
        <v>27</v>
      </c>
      <c r="AP92" s="152"/>
      <c r="AQ92" s="152"/>
      <c r="AR92" s="152"/>
      <c r="AS92" s="152"/>
      <c r="AT92" s="153"/>
      <c r="AU92" s="145" t="s">
        <v>29</v>
      </c>
      <c r="AV92" s="146"/>
      <c r="AW92" s="146"/>
      <c r="AX92" s="146"/>
      <c r="AY92" s="146"/>
      <c r="AZ92" s="147"/>
    </row>
    <row r="93" spans="1:111" ht="21.75" customHeight="1" thickBot="1">
      <c r="A93" s="160"/>
      <c r="B93" s="161"/>
      <c r="C93" s="161"/>
      <c r="D93" s="162"/>
      <c r="E93" s="105"/>
      <c r="F93" s="106"/>
      <c r="G93" s="106"/>
      <c r="H93" s="106"/>
      <c r="I93" s="106"/>
      <c r="J93" s="107"/>
      <c r="K93" s="170"/>
      <c r="L93" s="171"/>
      <c r="M93" s="171"/>
      <c r="N93" s="171"/>
      <c r="O93" s="171"/>
      <c r="P93" s="172"/>
      <c r="Q93" s="105"/>
      <c r="R93" s="106"/>
      <c r="S93" s="106"/>
      <c r="T93" s="106"/>
      <c r="U93" s="106"/>
      <c r="V93" s="107"/>
      <c r="W93" s="176"/>
      <c r="X93" s="177"/>
      <c r="Y93" s="177"/>
      <c r="Z93" s="177"/>
      <c r="AA93" s="177"/>
      <c r="AB93" s="178"/>
      <c r="AC93" s="105"/>
      <c r="AD93" s="106"/>
      <c r="AE93" s="106"/>
      <c r="AF93" s="106"/>
      <c r="AG93" s="106"/>
      <c r="AH93" s="107"/>
      <c r="AI93" s="105"/>
      <c r="AJ93" s="106"/>
      <c r="AK93" s="106"/>
      <c r="AL93" s="106"/>
      <c r="AM93" s="106"/>
      <c r="AN93" s="107"/>
      <c r="AO93" s="154"/>
      <c r="AP93" s="155"/>
      <c r="AQ93" s="155"/>
      <c r="AR93" s="155"/>
      <c r="AS93" s="155"/>
      <c r="AT93" s="156"/>
      <c r="AU93" s="148"/>
      <c r="AV93" s="149"/>
      <c r="AW93" s="149"/>
      <c r="AX93" s="149"/>
      <c r="AY93" s="149"/>
      <c r="AZ93" s="150"/>
    </row>
    <row r="94" spans="1:111" ht="8.25" customHeight="1" thickBot="1">
      <c r="A94" s="160"/>
      <c r="B94" s="161"/>
      <c r="C94" s="161"/>
      <c r="D94" s="162"/>
      <c r="E94" s="133">
        <v>1</v>
      </c>
      <c r="F94" s="134"/>
      <c r="G94" s="134"/>
      <c r="H94" s="134"/>
      <c r="I94" s="134"/>
      <c r="J94" s="135"/>
      <c r="K94" s="136" t="e">
        <f>SUM(AO94:AZ96)</f>
        <v>#REF!</v>
      </c>
      <c r="L94" s="137"/>
      <c r="M94" s="137"/>
      <c r="N94" s="137"/>
      <c r="O94" s="137"/>
      <c r="P94" s="138"/>
      <c r="Q94" s="111">
        <f>AC70</f>
        <v>0</v>
      </c>
      <c r="R94" s="112"/>
      <c r="S94" s="112"/>
      <c r="T94" s="112"/>
      <c r="U94" s="112"/>
      <c r="V94" s="113"/>
      <c r="W94" s="99">
        <f>ROUNDDOWN(Q94/3.3,)</f>
        <v>0</v>
      </c>
      <c r="X94" s="100"/>
      <c r="Y94" s="100"/>
      <c r="Z94" s="100"/>
      <c r="AA94" s="100"/>
      <c r="AB94" s="101"/>
      <c r="AC94" s="99" t="e">
        <f>SUM(#REF!)</f>
        <v>#REF!</v>
      </c>
      <c r="AD94" s="100"/>
      <c r="AE94" s="100"/>
      <c r="AF94" s="100"/>
      <c r="AG94" s="100"/>
      <c r="AH94" s="101"/>
      <c r="AI94" s="99"/>
      <c r="AJ94" s="100"/>
      <c r="AK94" s="100"/>
      <c r="AL94" s="100"/>
      <c r="AM94" s="100"/>
      <c r="AN94" s="101"/>
      <c r="AO94" s="124" t="e">
        <f>IF((W94-AC94)&lt;=0,W94,AC94)</f>
        <v>#REF!</v>
      </c>
      <c r="AP94" s="125"/>
      <c r="AQ94" s="125"/>
      <c r="AR94" s="125"/>
      <c r="AS94" s="125"/>
      <c r="AT94" s="126"/>
      <c r="AU94" s="115" t="e">
        <f>IF(SUM(W97:AB105)=0,AC94-AO94,0)</f>
        <v>#REF!</v>
      </c>
      <c r="AV94" s="116"/>
      <c r="AW94" s="116"/>
      <c r="AX94" s="116"/>
      <c r="AY94" s="116"/>
      <c r="AZ94" s="117"/>
    </row>
    <row r="95" spans="1:111" ht="8.25" customHeight="1" thickBot="1">
      <c r="A95" s="160"/>
      <c r="B95" s="161"/>
      <c r="C95" s="161"/>
      <c r="D95" s="162"/>
      <c r="E95" s="133"/>
      <c r="F95" s="134"/>
      <c r="G95" s="134"/>
      <c r="H95" s="134"/>
      <c r="I95" s="134"/>
      <c r="J95" s="135"/>
      <c r="K95" s="139"/>
      <c r="L95" s="140"/>
      <c r="M95" s="140"/>
      <c r="N95" s="140"/>
      <c r="O95" s="140"/>
      <c r="P95" s="141"/>
      <c r="Q95" s="114"/>
      <c r="R95" s="112"/>
      <c r="S95" s="112"/>
      <c r="T95" s="112"/>
      <c r="U95" s="112"/>
      <c r="V95" s="113"/>
      <c r="W95" s="99"/>
      <c r="X95" s="100"/>
      <c r="Y95" s="100"/>
      <c r="Z95" s="100"/>
      <c r="AA95" s="100"/>
      <c r="AB95" s="101"/>
      <c r="AC95" s="99"/>
      <c r="AD95" s="100"/>
      <c r="AE95" s="100"/>
      <c r="AF95" s="100"/>
      <c r="AG95" s="100"/>
      <c r="AH95" s="101"/>
      <c r="AI95" s="99"/>
      <c r="AJ95" s="100"/>
      <c r="AK95" s="100"/>
      <c r="AL95" s="100"/>
      <c r="AM95" s="100"/>
      <c r="AN95" s="101"/>
      <c r="AO95" s="127"/>
      <c r="AP95" s="128"/>
      <c r="AQ95" s="128"/>
      <c r="AR95" s="128"/>
      <c r="AS95" s="128"/>
      <c r="AT95" s="129"/>
      <c r="AU95" s="118"/>
      <c r="AV95" s="119"/>
      <c r="AW95" s="119"/>
      <c r="AX95" s="119"/>
      <c r="AY95" s="119"/>
      <c r="AZ95" s="120"/>
    </row>
    <row r="96" spans="1:111" ht="8.25" customHeight="1" thickBot="1">
      <c r="A96" s="160"/>
      <c r="B96" s="161"/>
      <c r="C96" s="161"/>
      <c r="D96" s="162"/>
      <c r="E96" s="133"/>
      <c r="F96" s="134"/>
      <c r="G96" s="134"/>
      <c r="H96" s="134"/>
      <c r="I96" s="134"/>
      <c r="J96" s="135"/>
      <c r="K96" s="142"/>
      <c r="L96" s="143"/>
      <c r="M96" s="143"/>
      <c r="N96" s="143"/>
      <c r="O96" s="143"/>
      <c r="P96" s="144"/>
      <c r="Q96" s="114"/>
      <c r="R96" s="112"/>
      <c r="S96" s="112"/>
      <c r="T96" s="112"/>
      <c r="U96" s="112"/>
      <c r="V96" s="113"/>
      <c r="W96" s="99"/>
      <c r="X96" s="100"/>
      <c r="Y96" s="100"/>
      <c r="Z96" s="100"/>
      <c r="AA96" s="100"/>
      <c r="AB96" s="101"/>
      <c r="AC96" s="99"/>
      <c r="AD96" s="100"/>
      <c r="AE96" s="100"/>
      <c r="AF96" s="100"/>
      <c r="AG96" s="100"/>
      <c r="AH96" s="101"/>
      <c r="AI96" s="99"/>
      <c r="AJ96" s="100"/>
      <c r="AK96" s="100"/>
      <c r="AL96" s="100"/>
      <c r="AM96" s="100"/>
      <c r="AN96" s="101"/>
      <c r="AO96" s="130"/>
      <c r="AP96" s="131"/>
      <c r="AQ96" s="131"/>
      <c r="AR96" s="131"/>
      <c r="AS96" s="131"/>
      <c r="AT96" s="132"/>
      <c r="AU96" s="121"/>
      <c r="AV96" s="122"/>
      <c r="AW96" s="122"/>
      <c r="AX96" s="122"/>
      <c r="AY96" s="122"/>
      <c r="AZ96" s="123"/>
    </row>
    <row r="97" spans="1:52" ht="8.25" customHeight="1" thickBot="1">
      <c r="A97" s="160"/>
      <c r="B97" s="161"/>
      <c r="C97" s="161"/>
      <c r="D97" s="162"/>
      <c r="E97" s="133">
        <v>2</v>
      </c>
      <c r="F97" s="134"/>
      <c r="G97" s="134"/>
      <c r="H97" s="134"/>
      <c r="I97" s="134"/>
      <c r="J97" s="135"/>
      <c r="K97" s="136" t="e">
        <f t="shared" ref="K97" si="80">SUM(AO97:AZ99)</f>
        <v>#REF!</v>
      </c>
      <c r="L97" s="137"/>
      <c r="M97" s="137"/>
      <c r="N97" s="137"/>
      <c r="O97" s="137"/>
      <c r="P97" s="138"/>
      <c r="Q97" s="111">
        <f>AC73</f>
        <v>0</v>
      </c>
      <c r="R97" s="112"/>
      <c r="S97" s="112"/>
      <c r="T97" s="112"/>
      <c r="U97" s="112"/>
      <c r="V97" s="113"/>
      <c r="W97" s="99">
        <f t="shared" ref="W97" si="81">ROUNDDOWN(Q97/3.3,)</f>
        <v>0</v>
      </c>
      <c r="X97" s="100"/>
      <c r="Y97" s="100"/>
      <c r="Z97" s="100"/>
      <c r="AA97" s="100"/>
      <c r="AB97" s="101"/>
      <c r="AC97" s="99"/>
      <c r="AD97" s="100"/>
      <c r="AE97" s="100"/>
      <c r="AF97" s="100"/>
      <c r="AG97" s="100"/>
      <c r="AH97" s="101"/>
      <c r="AI97" s="99" t="e">
        <f>IF(K94=AC94,0,AC94-AO94)</f>
        <v>#REF!</v>
      </c>
      <c r="AJ97" s="100"/>
      <c r="AK97" s="100"/>
      <c r="AL97" s="100"/>
      <c r="AM97" s="100"/>
      <c r="AN97" s="101"/>
      <c r="AO97" s="124" t="e">
        <f>IF((W97-AI97)&lt;=0,W97,AI97)</f>
        <v>#REF!</v>
      </c>
      <c r="AP97" s="125"/>
      <c r="AQ97" s="125"/>
      <c r="AR97" s="125"/>
      <c r="AS97" s="125"/>
      <c r="AT97" s="126"/>
      <c r="AU97" s="115" t="e">
        <f>IF(SUM(W100:AB105)=0,AI97-AO97,0)</f>
        <v>#REF!</v>
      </c>
      <c r="AV97" s="116"/>
      <c r="AW97" s="116"/>
      <c r="AX97" s="116"/>
      <c r="AY97" s="116"/>
      <c r="AZ97" s="117"/>
    </row>
    <row r="98" spans="1:52" ht="8.25" customHeight="1" thickBot="1">
      <c r="A98" s="160"/>
      <c r="B98" s="161"/>
      <c r="C98" s="161"/>
      <c r="D98" s="162"/>
      <c r="E98" s="133"/>
      <c r="F98" s="134"/>
      <c r="G98" s="134"/>
      <c r="H98" s="134"/>
      <c r="I98" s="134"/>
      <c r="J98" s="135"/>
      <c r="K98" s="139"/>
      <c r="L98" s="140"/>
      <c r="M98" s="140"/>
      <c r="N98" s="140"/>
      <c r="O98" s="140"/>
      <c r="P98" s="141"/>
      <c r="Q98" s="114"/>
      <c r="R98" s="112"/>
      <c r="S98" s="112"/>
      <c r="T98" s="112"/>
      <c r="U98" s="112"/>
      <c r="V98" s="113"/>
      <c r="W98" s="99"/>
      <c r="X98" s="100"/>
      <c r="Y98" s="100"/>
      <c r="Z98" s="100"/>
      <c r="AA98" s="100"/>
      <c r="AB98" s="101"/>
      <c r="AC98" s="99"/>
      <c r="AD98" s="100"/>
      <c r="AE98" s="100"/>
      <c r="AF98" s="100"/>
      <c r="AG98" s="100"/>
      <c r="AH98" s="101"/>
      <c r="AI98" s="99"/>
      <c r="AJ98" s="100"/>
      <c r="AK98" s="100"/>
      <c r="AL98" s="100"/>
      <c r="AM98" s="100"/>
      <c r="AN98" s="101"/>
      <c r="AO98" s="127"/>
      <c r="AP98" s="128"/>
      <c r="AQ98" s="128"/>
      <c r="AR98" s="128"/>
      <c r="AS98" s="128"/>
      <c r="AT98" s="129"/>
      <c r="AU98" s="118"/>
      <c r="AV98" s="119"/>
      <c r="AW98" s="119"/>
      <c r="AX98" s="119"/>
      <c r="AY98" s="119"/>
      <c r="AZ98" s="120"/>
    </row>
    <row r="99" spans="1:52" ht="8.25" customHeight="1" thickBot="1">
      <c r="A99" s="160"/>
      <c r="B99" s="161"/>
      <c r="C99" s="161"/>
      <c r="D99" s="162"/>
      <c r="E99" s="133"/>
      <c r="F99" s="134"/>
      <c r="G99" s="134"/>
      <c r="H99" s="134"/>
      <c r="I99" s="134"/>
      <c r="J99" s="135"/>
      <c r="K99" s="142"/>
      <c r="L99" s="143"/>
      <c r="M99" s="143"/>
      <c r="N99" s="143"/>
      <c r="O99" s="143"/>
      <c r="P99" s="144"/>
      <c r="Q99" s="114"/>
      <c r="R99" s="112"/>
      <c r="S99" s="112"/>
      <c r="T99" s="112"/>
      <c r="U99" s="112"/>
      <c r="V99" s="113"/>
      <c r="W99" s="99"/>
      <c r="X99" s="100"/>
      <c r="Y99" s="100"/>
      <c r="Z99" s="100"/>
      <c r="AA99" s="100"/>
      <c r="AB99" s="101"/>
      <c r="AC99" s="99"/>
      <c r="AD99" s="100"/>
      <c r="AE99" s="100"/>
      <c r="AF99" s="100"/>
      <c r="AG99" s="100"/>
      <c r="AH99" s="101"/>
      <c r="AI99" s="99"/>
      <c r="AJ99" s="100"/>
      <c r="AK99" s="100"/>
      <c r="AL99" s="100"/>
      <c r="AM99" s="100"/>
      <c r="AN99" s="101"/>
      <c r="AO99" s="130"/>
      <c r="AP99" s="131"/>
      <c r="AQ99" s="131"/>
      <c r="AR99" s="131"/>
      <c r="AS99" s="131"/>
      <c r="AT99" s="132"/>
      <c r="AU99" s="121"/>
      <c r="AV99" s="122"/>
      <c r="AW99" s="122"/>
      <c r="AX99" s="122"/>
      <c r="AY99" s="122"/>
      <c r="AZ99" s="123"/>
    </row>
    <row r="100" spans="1:52" ht="8.25" customHeight="1" thickBot="1">
      <c r="A100" s="160"/>
      <c r="B100" s="161"/>
      <c r="C100" s="161"/>
      <c r="D100" s="162"/>
      <c r="E100" s="133">
        <v>3</v>
      </c>
      <c r="F100" s="134"/>
      <c r="G100" s="134"/>
      <c r="H100" s="134"/>
      <c r="I100" s="134"/>
      <c r="J100" s="135"/>
      <c r="K100" s="136" t="e">
        <f t="shared" ref="K100" si="82">SUM(AO100:AZ102)</f>
        <v>#REF!</v>
      </c>
      <c r="L100" s="137"/>
      <c r="M100" s="137"/>
      <c r="N100" s="137"/>
      <c r="O100" s="137"/>
      <c r="P100" s="138"/>
      <c r="Q100" s="111">
        <f>AC76</f>
        <v>0</v>
      </c>
      <c r="R100" s="112"/>
      <c r="S100" s="112"/>
      <c r="T100" s="112"/>
      <c r="U100" s="112"/>
      <c r="V100" s="113"/>
      <c r="W100" s="99">
        <f t="shared" ref="W100" si="83">ROUNDDOWN(Q100/3.3,)</f>
        <v>0</v>
      </c>
      <c r="X100" s="100"/>
      <c r="Y100" s="100"/>
      <c r="Z100" s="100"/>
      <c r="AA100" s="100"/>
      <c r="AB100" s="101"/>
      <c r="AC100" s="99"/>
      <c r="AD100" s="100"/>
      <c r="AE100" s="100"/>
      <c r="AF100" s="100"/>
      <c r="AG100" s="100"/>
      <c r="AH100" s="101"/>
      <c r="AI100" s="99" t="e">
        <f>IF(SUM(K94:P99)=AC94,0,AI97-AO97)</f>
        <v>#REF!</v>
      </c>
      <c r="AJ100" s="100"/>
      <c r="AK100" s="100"/>
      <c r="AL100" s="100"/>
      <c r="AM100" s="100"/>
      <c r="AN100" s="101"/>
      <c r="AO100" s="124" t="e">
        <f>IF((W100-AI100)&lt;=0,W100,AI100)</f>
        <v>#REF!</v>
      </c>
      <c r="AP100" s="125"/>
      <c r="AQ100" s="125"/>
      <c r="AR100" s="125"/>
      <c r="AS100" s="125"/>
      <c r="AT100" s="126"/>
      <c r="AU100" s="115" t="e">
        <f>IF(W103=0,AI100-AO100,0)</f>
        <v>#REF!</v>
      </c>
      <c r="AV100" s="116"/>
      <c r="AW100" s="116"/>
      <c r="AX100" s="116"/>
      <c r="AY100" s="116"/>
      <c r="AZ100" s="117"/>
    </row>
    <row r="101" spans="1:52" ht="8.25" customHeight="1" thickBot="1">
      <c r="A101" s="160"/>
      <c r="B101" s="161"/>
      <c r="C101" s="161"/>
      <c r="D101" s="162"/>
      <c r="E101" s="133"/>
      <c r="F101" s="134"/>
      <c r="G101" s="134"/>
      <c r="H101" s="134"/>
      <c r="I101" s="134"/>
      <c r="J101" s="135"/>
      <c r="K101" s="139"/>
      <c r="L101" s="140"/>
      <c r="M101" s="140"/>
      <c r="N101" s="140"/>
      <c r="O101" s="140"/>
      <c r="P101" s="141"/>
      <c r="Q101" s="114"/>
      <c r="R101" s="112"/>
      <c r="S101" s="112"/>
      <c r="T101" s="112"/>
      <c r="U101" s="112"/>
      <c r="V101" s="113"/>
      <c r="W101" s="99"/>
      <c r="X101" s="100"/>
      <c r="Y101" s="100"/>
      <c r="Z101" s="100"/>
      <c r="AA101" s="100"/>
      <c r="AB101" s="101"/>
      <c r="AC101" s="99"/>
      <c r="AD101" s="100"/>
      <c r="AE101" s="100"/>
      <c r="AF101" s="100"/>
      <c r="AG101" s="100"/>
      <c r="AH101" s="101"/>
      <c r="AI101" s="99"/>
      <c r="AJ101" s="100"/>
      <c r="AK101" s="100"/>
      <c r="AL101" s="100"/>
      <c r="AM101" s="100"/>
      <c r="AN101" s="101"/>
      <c r="AO101" s="127"/>
      <c r="AP101" s="128"/>
      <c r="AQ101" s="128"/>
      <c r="AR101" s="128"/>
      <c r="AS101" s="128"/>
      <c r="AT101" s="129"/>
      <c r="AU101" s="118"/>
      <c r="AV101" s="119"/>
      <c r="AW101" s="119"/>
      <c r="AX101" s="119"/>
      <c r="AY101" s="119"/>
      <c r="AZ101" s="120"/>
    </row>
    <row r="102" spans="1:52" ht="8.25" customHeight="1" thickBot="1">
      <c r="A102" s="160"/>
      <c r="B102" s="161"/>
      <c r="C102" s="161"/>
      <c r="D102" s="162"/>
      <c r="E102" s="133"/>
      <c r="F102" s="134"/>
      <c r="G102" s="134"/>
      <c r="H102" s="134"/>
      <c r="I102" s="134"/>
      <c r="J102" s="135"/>
      <c r="K102" s="142"/>
      <c r="L102" s="143"/>
      <c r="M102" s="143"/>
      <c r="N102" s="143"/>
      <c r="O102" s="143"/>
      <c r="P102" s="144"/>
      <c r="Q102" s="114"/>
      <c r="R102" s="112"/>
      <c r="S102" s="112"/>
      <c r="T102" s="112"/>
      <c r="U102" s="112"/>
      <c r="V102" s="113"/>
      <c r="W102" s="99"/>
      <c r="X102" s="100"/>
      <c r="Y102" s="100"/>
      <c r="Z102" s="100"/>
      <c r="AA102" s="100"/>
      <c r="AB102" s="101"/>
      <c r="AC102" s="99"/>
      <c r="AD102" s="100"/>
      <c r="AE102" s="100"/>
      <c r="AF102" s="100"/>
      <c r="AG102" s="100"/>
      <c r="AH102" s="101"/>
      <c r="AI102" s="99"/>
      <c r="AJ102" s="100"/>
      <c r="AK102" s="100"/>
      <c r="AL102" s="100"/>
      <c r="AM102" s="100"/>
      <c r="AN102" s="101"/>
      <c r="AO102" s="130"/>
      <c r="AP102" s="131"/>
      <c r="AQ102" s="131"/>
      <c r="AR102" s="131"/>
      <c r="AS102" s="131"/>
      <c r="AT102" s="132"/>
      <c r="AU102" s="121"/>
      <c r="AV102" s="122"/>
      <c r="AW102" s="122"/>
      <c r="AX102" s="122"/>
      <c r="AY102" s="122"/>
      <c r="AZ102" s="123"/>
    </row>
    <row r="103" spans="1:52" ht="8.25" customHeight="1" thickBot="1">
      <c r="A103" s="160"/>
      <c r="B103" s="161"/>
      <c r="C103" s="161"/>
      <c r="D103" s="162"/>
      <c r="E103" s="133">
        <v>4</v>
      </c>
      <c r="F103" s="134"/>
      <c r="G103" s="134"/>
      <c r="H103" s="134"/>
      <c r="I103" s="134"/>
      <c r="J103" s="135"/>
      <c r="K103" s="136" t="e">
        <f t="shared" ref="K103" si="84">SUM(AO103:AZ105)</f>
        <v>#REF!</v>
      </c>
      <c r="L103" s="137"/>
      <c r="M103" s="137"/>
      <c r="N103" s="137"/>
      <c r="O103" s="137"/>
      <c r="P103" s="138"/>
      <c r="Q103" s="111">
        <f>AC79</f>
        <v>0</v>
      </c>
      <c r="R103" s="112"/>
      <c r="S103" s="112"/>
      <c r="T103" s="112"/>
      <c r="U103" s="112"/>
      <c r="V103" s="113"/>
      <c r="W103" s="99">
        <f t="shared" ref="W103" si="85">ROUNDDOWN(Q103/3.3,)</f>
        <v>0</v>
      </c>
      <c r="X103" s="100"/>
      <c r="Y103" s="100"/>
      <c r="Z103" s="100"/>
      <c r="AA103" s="100"/>
      <c r="AB103" s="101"/>
      <c r="AC103" s="99"/>
      <c r="AD103" s="100"/>
      <c r="AE103" s="100"/>
      <c r="AF103" s="100"/>
      <c r="AG103" s="100"/>
      <c r="AH103" s="101"/>
      <c r="AI103" s="99" t="e">
        <f>IF(SUM(K94:P102)=AC94,0,AI100-AO100)</f>
        <v>#REF!</v>
      </c>
      <c r="AJ103" s="100"/>
      <c r="AK103" s="100"/>
      <c r="AL103" s="100"/>
      <c r="AM103" s="100"/>
      <c r="AN103" s="101"/>
      <c r="AO103" s="124" t="e">
        <f>IF((W103-AI103)&lt;=0,W103,AI103)</f>
        <v>#REF!</v>
      </c>
      <c r="AP103" s="125"/>
      <c r="AQ103" s="125"/>
      <c r="AR103" s="125"/>
      <c r="AS103" s="125"/>
      <c r="AT103" s="126"/>
      <c r="AU103" s="115" t="e">
        <f>AI103-AO103</f>
        <v>#REF!</v>
      </c>
      <c r="AV103" s="116"/>
      <c r="AW103" s="116"/>
      <c r="AX103" s="116"/>
      <c r="AY103" s="116"/>
      <c r="AZ103" s="117"/>
    </row>
    <row r="104" spans="1:52" ht="8.25" customHeight="1" thickBot="1">
      <c r="A104" s="160"/>
      <c r="B104" s="161"/>
      <c r="C104" s="161"/>
      <c r="D104" s="162"/>
      <c r="E104" s="133"/>
      <c r="F104" s="134"/>
      <c r="G104" s="134"/>
      <c r="H104" s="134"/>
      <c r="I104" s="134"/>
      <c r="J104" s="135"/>
      <c r="K104" s="139"/>
      <c r="L104" s="140"/>
      <c r="M104" s="140"/>
      <c r="N104" s="140"/>
      <c r="O104" s="140"/>
      <c r="P104" s="141"/>
      <c r="Q104" s="114"/>
      <c r="R104" s="112"/>
      <c r="S104" s="112"/>
      <c r="T104" s="112"/>
      <c r="U104" s="112"/>
      <c r="V104" s="113"/>
      <c r="W104" s="99"/>
      <c r="X104" s="100"/>
      <c r="Y104" s="100"/>
      <c r="Z104" s="100"/>
      <c r="AA104" s="100"/>
      <c r="AB104" s="101"/>
      <c r="AC104" s="99"/>
      <c r="AD104" s="100"/>
      <c r="AE104" s="100"/>
      <c r="AF104" s="100"/>
      <c r="AG104" s="100"/>
      <c r="AH104" s="101"/>
      <c r="AI104" s="99"/>
      <c r="AJ104" s="100"/>
      <c r="AK104" s="100"/>
      <c r="AL104" s="100"/>
      <c r="AM104" s="100"/>
      <c r="AN104" s="101"/>
      <c r="AO104" s="127"/>
      <c r="AP104" s="128"/>
      <c r="AQ104" s="128"/>
      <c r="AR104" s="128"/>
      <c r="AS104" s="128"/>
      <c r="AT104" s="129"/>
      <c r="AU104" s="118"/>
      <c r="AV104" s="119"/>
      <c r="AW104" s="119"/>
      <c r="AX104" s="119"/>
      <c r="AY104" s="119"/>
      <c r="AZ104" s="120"/>
    </row>
    <row r="105" spans="1:52" ht="8.25" customHeight="1" thickBot="1">
      <c r="A105" s="163"/>
      <c r="B105" s="164"/>
      <c r="C105" s="164"/>
      <c r="D105" s="165"/>
      <c r="E105" s="133"/>
      <c r="F105" s="134"/>
      <c r="G105" s="134"/>
      <c r="H105" s="134"/>
      <c r="I105" s="134"/>
      <c r="J105" s="135"/>
      <c r="K105" s="142"/>
      <c r="L105" s="143"/>
      <c r="M105" s="143"/>
      <c r="N105" s="143"/>
      <c r="O105" s="143"/>
      <c r="P105" s="144"/>
      <c r="Q105" s="114"/>
      <c r="R105" s="112"/>
      <c r="S105" s="112"/>
      <c r="T105" s="112"/>
      <c r="U105" s="112"/>
      <c r="V105" s="113"/>
      <c r="W105" s="99"/>
      <c r="X105" s="100"/>
      <c r="Y105" s="100"/>
      <c r="Z105" s="100"/>
      <c r="AA105" s="100"/>
      <c r="AB105" s="101"/>
      <c r="AC105" s="99"/>
      <c r="AD105" s="100"/>
      <c r="AE105" s="100"/>
      <c r="AF105" s="100"/>
      <c r="AG105" s="100"/>
      <c r="AH105" s="101"/>
      <c r="AI105" s="99"/>
      <c r="AJ105" s="100"/>
      <c r="AK105" s="100"/>
      <c r="AL105" s="100"/>
      <c r="AM105" s="100"/>
      <c r="AN105" s="101"/>
      <c r="AO105" s="130"/>
      <c r="AP105" s="131"/>
      <c r="AQ105" s="131"/>
      <c r="AR105" s="131"/>
      <c r="AS105" s="131"/>
      <c r="AT105" s="132"/>
      <c r="AU105" s="121"/>
      <c r="AV105" s="122"/>
      <c r="AW105" s="122"/>
      <c r="AX105" s="122"/>
      <c r="AY105" s="122"/>
      <c r="AZ105" s="123"/>
    </row>
    <row r="106" spans="1:52" ht="8.25" customHeight="1">
      <c r="K106" s="11"/>
      <c r="L106" s="11"/>
      <c r="M106" s="11"/>
      <c r="N106" s="11"/>
      <c r="O106" s="11"/>
      <c r="P106" s="11"/>
    </row>
    <row r="107" spans="1:52" ht="8.25" customHeight="1">
      <c r="K107" s="11"/>
      <c r="L107" s="11"/>
      <c r="M107" s="11"/>
      <c r="N107" s="11"/>
      <c r="O107" s="11"/>
      <c r="P107" s="11"/>
    </row>
    <row r="108" spans="1:52" ht="8.25" customHeight="1" thickBot="1">
      <c r="K108" s="11"/>
      <c r="L108" s="11"/>
      <c r="M108" s="11"/>
      <c r="N108" s="11"/>
      <c r="O108" s="11"/>
      <c r="P108" s="11"/>
    </row>
    <row r="109" spans="1:52" ht="17.25" customHeight="1">
      <c r="A109" s="157" t="s">
        <v>20</v>
      </c>
      <c r="B109" s="158"/>
      <c r="C109" s="158"/>
      <c r="D109" s="159"/>
      <c r="E109" s="166" t="s">
        <v>14</v>
      </c>
      <c r="F109" s="103"/>
      <c r="G109" s="103"/>
      <c r="H109" s="103"/>
      <c r="I109" s="103"/>
      <c r="J109" s="104"/>
      <c r="K109" s="167" t="s">
        <v>15</v>
      </c>
      <c r="L109" s="168"/>
      <c r="M109" s="168"/>
      <c r="N109" s="168"/>
      <c r="O109" s="168"/>
      <c r="P109" s="169"/>
      <c r="Q109" s="166" t="s">
        <v>23</v>
      </c>
      <c r="R109" s="103"/>
      <c r="S109" s="103"/>
      <c r="T109" s="103"/>
      <c r="U109" s="103"/>
      <c r="V109" s="104"/>
      <c r="W109" s="173" t="s">
        <v>25</v>
      </c>
      <c r="X109" s="174"/>
      <c r="Y109" s="174"/>
      <c r="Z109" s="174"/>
      <c r="AA109" s="174"/>
      <c r="AB109" s="175"/>
      <c r="AC109" s="102" t="s">
        <v>26</v>
      </c>
      <c r="AD109" s="103"/>
      <c r="AE109" s="103"/>
      <c r="AF109" s="103"/>
      <c r="AG109" s="103"/>
      <c r="AH109" s="104"/>
      <c r="AI109" s="102" t="s">
        <v>28</v>
      </c>
      <c r="AJ109" s="103"/>
      <c r="AK109" s="103"/>
      <c r="AL109" s="103"/>
      <c r="AM109" s="103"/>
      <c r="AN109" s="104"/>
      <c r="AO109" s="151" t="s">
        <v>27</v>
      </c>
      <c r="AP109" s="152"/>
      <c r="AQ109" s="152"/>
      <c r="AR109" s="152"/>
      <c r="AS109" s="152"/>
      <c r="AT109" s="153"/>
      <c r="AU109" s="145" t="s">
        <v>29</v>
      </c>
      <c r="AV109" s="146"/>
      <c r="AW109" s="146"/>
      <c r="AX109" s="146"/>
      <c r="AY109" s="146"/>
      <c r="AZ109" s="147"/>
    </row>
    <row r="110" spans="1:52" ht="17.25" customHeight="1" thickBot="1">
      <c r="A110" s="160"/>
      <c r="B110" s="161"/>
      <c r="C110" s="161"/>
      <c r="D110" s="162"/>
      <c r="E110" s="105"/>
      <c r="F110" s="106"/>
      <c r="G110" s="106"/>
      <c r="H110" s="106"/>
      <c r="I110" s="106"/>
      <c r="J110" s="107"/>
      <c r="K110" s="170"/>
      <c r="L110" s="171"/>
      <c r="M110" s="171"/>
      <c r="N110" s="171"/>
      <c r="O110" s="171"/>
      <c r="P110" s="172"/>
      <c r="Q110" s="105"/>
      <c r="R110" s="106"/>
      <c r="S110" s="106"/>
      <c r="T110" s="106"/>
      <c r="U110" s="106"/>
      <c r="V110" s="107"/>
      <c r="W110" s="176"/>
      <c r="X110" s="177"/>
      <c r="Y110" s="177"/>
      <c r="Z110" s="177"/>
      <c r="AA110" s="177"/>
      <c r="AB110" s="178"/>
      <c r="AC110" s="105"/>
      <c r="AD110" s="106"/>
      <c r="AE110" s="106"/>
      <c r="AF110" s="106"/>
      <c r="AG110" s="106"/>
      <c r="AH110" s="107"/>
      <c r="AI110" s="105"/>
      <c r="AJ110" s="106"/>
      <c r="AK110" s="106"/>
      <c r="AL110" s="106"/>
      <c r="AM110" s="106"/>
      <c r="AN110" s="107"/>
      <c r="AO110" s="154"/>
      <c r="AP110" s="155"/>
      <c r="AQ110" s="155"/>
      <c r="AR110" s="155"/>
      <c r="AS110" s="155"/>
      <c r="AT110" s="156"/>
      <c r="AU110" s="148"/>
      <c r="AV110" s="149"/>
      <c r="AW110" s="149"/>
      <c r="AX110" s="149"/>
      <c r="AY110" s="149"/>
      <c r="AZ110" s="150"/>
    </row>
    <row r="111" spans="1:52" ht="8.25" customHeight="1" thickBot="1">
      <c r="A111" s="160"/>
      <c r="B111" s="161"/>
      <c r="C111" s="161"/>
      <c r="D111" s="162"/>
      <c r="E111" s="133">
        <v>1</v>
      </c>
      <c r="F111" s="134"/>
      <c r="G111" s="134"/>
      <c r="H111" s="134"/>
      <c r="I111" s="134"/>
      <c r="J111" s="135"/>
      <c r="K111" s="136" t="e">
        <f>SUM(AO111:AZ113)</f>
        <v>#REF!</v>
      </c>
      <c r="L111" s="137"/>
      <c r="M111" s="137"/>
      <c r="N111" s="137"/>
      <c r="O111" s="137"/>
      <c r="P111" s="138"/>
      <c r="Q111" s="111">
        <f>AC70</f>
        <v>0</v>
      </c>
      <c r="R111" s="112"/>
      <c r="S111" s="112"/>
      <c r="T111" s="112"/>
      <c r="U111" s="112"/>
      <c r="V111" s="113"/>
      <c r="W111" s="99">
        <f>ROUNDDOWN(Q111/3.3,)</f>
        <v>0</v>
      </c>
      <c r="X111" s="100"/>
      <c r="Y111" s="100"/>
      <c r="Z111" s="100"/>
      <c r="AA111" s="100"/>
      <c r="AB111" s="101"/>
      <c r="AC111" s="111" t="e">
        <f>SUM(#REF!)</f>
        <v>#REF!</v>
      </c>
      <c r="AD111" s="112"/>
      <c r="AE111" s="112"/>
      <c r="AF111" s="112"/>
      <c r="AG111" s="112"/>
      <c r="AH111" s="113"/>
      <c r="AI111" s="99"/>
      <c r="AJ111" s="100"/>
      <c r="AK111" s="100"/>
      <c r="AL111" s="100"/>
      <c r="AM111" s="100"/>
      <c r="AN111" s="101"/>
      <c r="AO111" s="124" t="e">
        <f>IF((W111-AC111)&lt;=0,W111,AC111)</f>
        <v>#REF!</v>
      </c>
      <c r="AP111" s="125"/>
      <c r="AQ111" s="125"/>
      <c r="AR111" s="125"/>
      <c r="AS111" s="125"/>
      <c r="AT111" s="126"/>
      <c r="AU111" s="115" t="e">
        <f>IF(SUM(W114:AB122)=0,AC111-AO111,0)</f>
        <v>#REF!</v>
      </c>
      <c r="AV111" s="116"/>
      <c r="AW111" s="116"/>
      <c r="AX111" s="116"/>
      <c r="AY111" s="116"/>
      <c r="AZ111" s="117"/>
    </row>
    <row r="112" spans="1:52" ht="8.25" customHeight="1" thickBot="1">
      <c r="A112" s="160"/>
      <c r="B112" s="161"/>
      <c r="C112" s="161"/>
      <c r="D112" s="162"/>
      <c r="E112" s="133"/>
      <c r="F112" s="134"/>
      <c r="G112" s="134"/>
      <c r="H112" s="134"/>
      <c r="I112" s="134"/>
      <c r="J112" s="135"/>
      <c r="K112" s="139"/>
      <c r="L112" s="140"/>
      <c r="M112" s="140"/>
      <c r="N112" s="140"/>
      <c r="O112" s="140"/>
      <c r="P112" s="141"/>
      <c r="Q112" s="114"/>
      <c r="R112" s="112"/>
      <c r="S112" s="112"/>
      <c r="T112" s="112"/>
      <c r="U112" s="112"/>
      <c r="V112" s="113"/>
      <c r="W112" s="99"/>
      <c r="X112" s="100"/>
      <c r="Y112" s="100"/>
      <c r="Z112" s="100"/>
      <c r="AA112" s="100"/>
      <c r="AB112" s="101"/>
      <c r="AC112" s="114"/>
      <c r="AD112" s="112"/>
      <c r="AE112" s="112"/>
      <c r="AF112" s="112"/>
      <c r="AG112" s="112"/>
      <c r="AH112" s="113"/>
      <c r="AI112" s="99"/>
      <c r="AJ112" s="100"/>
      <c r="AK112" s="100"/>
      <c r="AL112" s="100"/>
      <c r="AM112" s="100"/>
      <c r="AN112" s="101"/>
      <c r="AO112" s="127"/>
      <c r="AP112" s="128"/>
      <c r="AQ112" s="128"/>
      <c r="AR112" s="128"/>
      <c r="AS112" s="128"/>
      <c r="AT112" s="129"/>
      <c r="AU112" s="118"/>
      <c r="AV112" s="119"/>
      <c r="AW112" s="119"/>
      <c r="AX112" s="119"/>
      <c r="AY112" s="119"/>
      <c r="AZ112" s="120"/>
    </row>
    <row r="113" spans="1:52" ht="8.25" customHeight="1" thickBot="1">
      <c r="A113" s="160"/>
      <c r="B113" s="161"/>
      <c r="C113" s="161"/>
      <c r="D113" s="162"/>
      <c r="E113" s="133"/>
      <c r="F113" s="134"/>
      <c r="G113" s="134"/>
      <c r="H113" s="134"/>
      <c r="I113" s="134"/>
      <c r="J113" s="135"/>
      <c r="K113" s="142"/>
      <c r="L113" s="143"/>
      <c r="M113" s="143"/>
      <c r="N113" s="143"/>
      <c r="O113" s="143"/>
      <c r="P113" s="144"/>
      <c r="Q113" s="114"/>
      <c r="R113" s="112"/>
      <c r="S113" s="112"/>
      <c r="T113" s="112"/>
      <c r="U113" s="112"/>
      <c r="V113" s="113"/>
      <c r="W113" s="99"/>
      <c r="X113" s="100"/>
      <c r="Y113" s="100"/>
      <c r="Z113" s="100"/>
      <c r="AA113" s="100"/>
      <c r="AB113" s="101"/>
      <c r="AC113" s="114"/>
      <c r="AD113" s="112"/>
      <c r="AE113" s="112"/>
      <c r="AF113" s="112"/>
      <c r="AG113" s="112"/>
      <c r="AH113" s="113"/>
      <c r="AI113" s="99"/>
      <c r="AJ113" s="100"/>
      <c r="AK113" s="100"/>
      <c r="AL113" s="100"/>
      <c r="AM113" s="100"/>
      <c r="AN113" s="101"/>
      <c r="AO113" s="130"/>
      <c r="AP113" s="131"/>
      <c r="AQ113" s="131"/>
      <c r="AR113" s="131"/>
      <c r="AS113" s="131"/>
      <c r="AT113" s="132"/>
      <c r="AU113" s="121"/>
      <c r="AV113" s="122"/>
      <c r="AW113" s="122"/>
      <c r="AX113" s="122"/>
      <c r="AY113" s="122"/>
      <c r="AZ113" s="123"/>
    </row>
    <row r="114" spans="1:52" ht="8.25" customHeight="1" thickBot="1">
      <c r="A114" s="160"/>
      <c r="B114" s="161"/>
      <c r="C114" s="161"/>
      <c r="D114" s="162"/>
      <c r="E114" s="133">
        <v>2</v>
      </c>
      <c r="F114" s="134"/>
      <c r="G114" s="134"/>
      <c r="H114" s="134"/>
      <c r="I114" s="134"/>
      <c r="J114" s="135"/>
      <c r="K114" s="136" t="e">
        <f t="shared" ref="K114" si="86">SUM(AO114:AZ116)</f>
        <v>#REF!</v>
      </c>
      <c r="L114" s="137"/>
      <c r="M114" s="137"/>
      <c r="N114" s="137"/>
      <c r="O114" s="137"/>
      <c r="P114" s="138"/>
      <c r="Q114" s="111">
        <f>AC73</f>
        <v>0</v>
      </c>
      <c r="R114" s="112"/>
      <c r="S114" s="112"/>
      <c r="T114" s="112"/>
      <c r="U114" s="112"/>
      <c r="V114" s="113"/>
      <c r="W114" s="99">
        <f t="shared" ref="W114" si="87">ROUNDDOWN(Q114/3.3,)</f>
        <v>0</v>
      </c>
      <c r="X114" s="100"/>
      <c r="Y114" s="100"/>
      <c r="Z114" s="100"/>
      <c r="AA114" s="100"/>
      <c r="AB114" s="101"/>
      <c r="AC114" s="111"/>
      <c r="AD114" s="112"/>
      <c r="AE114" s="112"/>
      <c r="AF114" s="112"/>
      <c r="AG114" s="112"/>
      <c r="AH114" s="113"/>
      <c r="AI114" s="99" t="e">
        <f>IF(K111=AC111,0,AC111-AO111)</f>
        <v>#REF!</v>
      </c>
      <c r="AJ114" s="100"/>
      <c r="AK114" s="100"/>
      <c r="AL114" s="100"/>
      <c r="AM114" s="100"/>
      <c r="AN114" s="101"/>
      <c r="AO114" s="124" t="e">
        <f>IF((W114-AI114)&lt;=0,W114,AI114)</f>
        <v>#REF!</v>
      </c>
      <c r="AP114" s="125"/>
      <c r="AQ114" s="125"/>
      <c r="AR114" s="125"/>
      <c r="AS114" s="125"/>
      <c r="AT114" s="126"/>
      <c r="AU114" s="115" t="e">
        <f>IF(SUM(W117:AB122)=0,AI114-AO114,0)</f>
        <v>#REF!</v>
      </c>
      <c r="AV114" s="116"/>
      <c r="AW114" s="116"/>
      <c r="AX114" s="116"/>
      <c r="AY114" s="116"/>
      <c r="AZ114" s="117"/>
    </row>
    <row r="115" spans="1:52" ht="8.25" customHeight="1" thickBot="1">
      <c r="A115" s="160"/>
      <c r="B115" s="161"/>
      <c r="C115" s="161"/>
      <c r="D115" s="162"/>
      <c r="E115" s="133"/>
      <c r="F115" s="134"/>
      <c r="G115" s="134"/>
      <c r="H115" s="134"/>
      <c r="I115" s="134"/>
      <c r="J115" s="135"/>
      <c r="K115" s="139"/>
      <c r="L115" s="140"/>
      <c r="M115" s="140"/>
      <c r="N115" s="140"/>
      <c r="O115" s="140"/>
      <c r="P115" s="141"/>
      <c r="Q115" s="114"/>
      <c r="R115" s="112"/>
      <c r="S115" s="112"/>
      <c r="T115" s="112"/>
      <c r="U115" s="112"/>
      <c r="V115" s="113"/>
      <c r="W115" s="99"/>
      <c r="X115" s="100"/>
      <c r="Y115" s="100"/>
      <c r="Z115" s="100"/>
      <c r="AA115" s="100"/>
      <c r="AB115" s="101"/>
      <c r="AC115" s="114"/>
      <c r="AD115" s="112"/>
      <c r="AE115" s="112"/>
      <c r="AF115" s="112"/>
      <c r="AG115" s="112"/>
      <c r="AH115" s="113"/>
      <c r="AI115" s="99"/>
      <c r="AJ115" s="100"/>
      <c r="AK115" s="100"/>
      <c r="AL115" s="100"/>
      <c r="AM115" s="100"/>
      <c r="AN115" s="101"/>
      <c r="AO115" s="127"/>
      <c r="AP115" s="128"/>
      <c r="AQ115" s="128"/>
      <c r="AR115" s="128"/>
      <c r="AS115" s="128"/>
      <c r="AT115" s="129"/>
      <c r="AU115" s="118"/>
      <c r="AV115" s="119"/>
      <c r="AW115" s="119"/>
      <c r="AX115" s="119"/>
      <c r="AY115" s="119"/>
      <c r="AZ115" s="120"/>
    </row>
    <row r="116" spans="1:52" ht="8.25" customHeight="1" thickBot="1">
      <c r="A116" s="160"/>
      <c r="B116" s="161"/>
      <c r="C116" s="161"/>
      <c r="D116" s="162"/>
      <c r="E116" s="133"/>
      <c r="F116" s="134"/>
      <c r="G116" s="134"/>
      <c r="H116" s="134"/>
      <c r="I116" s="134"/>
      <c r="J116" s="135"/>
      <c r="K116" s="142"/>
      <c r="L116" s="143"/>
      <c r="M116" s="143"/>
      <c r="N116" s="143"/>
      <c r="O116" s="143"/>
      <c r="P116" s="144"/>
      <c r="Q116" s="114"/>
      <c r="R116" s="112"/>
      <c r="S116" s="112"/>
      <c r="T116" s="112"/>
      <c r="U116" s="112"/>
      <c r="V116" s="113"/>
      <c r="W116" s="99"/>
      <c r="X116" s="100"/>
      <c r="Y116" s="100"/>
      <c r="Z116" s="100"/>
      <c r="AA116" s="100"/>
      <c r="AB116" s="101"/>
      <c r="AC116" s="114"/>
      <c r="AD116" s="112"/>
      <c r="AE116" s="112"/>
      <c r="AF116" s="112"/>
      <c r="AG116" s="112"/>
      <c r="AH116" s="113"/>
      <c r="AI116" s="99"/>
      <c r="AJ116" s="100"/>
      <c r="AK116" s="100"/>
      <c r="AL116" s="100"/>
      <c r="AM116" s="100"/>
      <c r="AN116" s="101"/>
      <c r="AO116" s="130"/>
      <c r="AP116" s="131"/>
      <c r="AQ116" s="131"/>
      <c r="AR116" s="131"/>
      <c r="AS116" s="131"/>
      <c r="AT116" s="132"/>
      <c r="AU116" s="121"/>
      <c r="AV116" s="122"/>
      <c r="AW116" s="122"/>
      <c r="AX116" s="122"/>
      <c r="AY116" s="122"/>
      <c r="AZ116" s="123"/>
    </row>
    <row r="117" spans="1:52" ht="8.25" customHeight="1" thickBot="1">
      <c r="A117" s="160"/>
      <c r="B117" s="161"/>
      <c r="C117" s="161"/>
      <c r="D117" s="162"/>
      <c r="E117" s="133">
        <v>3</v>
      </c>
      <c r="F117" s="134"/>
      <c r="G117" s="134"/>
      <c r="H117" s="134"/>
      <c r="I117" s="134"/>
      <c r="J117" s="135"/>
      <c r="K117" s="136" t="e">
        <f t="shared" ref="K117" si="88">SUM(AO117:AZ119)</f>
        <v>#REF!</v>
      </c>
      <c r="L117" s="137"/>
      <c r="M117" s="137"/>
      <c r="N117" s="137"/>
      <c r="O117" s="137"/>
      <c r="P117" s="138"/>
      <c r="Q117" s="111">
        <f>AC76</f>
        <v>0</v>
      </c>
      <c r="R117" s="112"/>
      <c r="S117" s="112"/>
      <c r="T117" s="112"/>
      <c r="U117" s="112"/>
      <c r="V117" s="113"/>
      <c r="W117" s="99">
        <f t="shared" ref="W117" si="89">ROUNDDOWN(Q117/3.3,)</f>
        <v>0</v>
      </c>
      <c r="X117" s="100"/>
      <c r="Y117" s="100"/>
      <c r="Z117" s="100"/>
      <c r="AA117" s="100"/>
      <c r="AB117" s="101"/>
      <c r="AC117" s="111"/>
      <c r="AD117" s="112"/>
      <c r="AE117" s="112"/>
      <c r="AF117" s="112"/>
      <c r="AG117" s="112"/>
      <c r="AH117" s="113"/>
      <c r="AI117" s="99" t="e">
        <f>IF(SUM(K111:P116)=AC111,0,AI114-AO114)</f>
        <v>#REF!</v>
      </c>
      <c r="AJ117" s="100"/>
      <c r="AK117" s="100"/>
      <c r="AL117" s="100"/>
      <c r="AM117" s="100"/>
      <c r="AN117" s="101"/>
      <c r="AO117" s="124" t="e">
        <f>IF((W117-AI117)&lt;=0,W117,AI117)</f>
        <v>#REF!</v>
      </c>
      <c r="AP117" s="125"/>
      <c r="AQ117" s="125"/>
      <c r="AR117" s="125"/>
      <c r="AS117" s="125"/>
      <c r="AT117" s="126"/>
      <c r="AU117" s="115" t="e">
        <f>IF(W120=0,AI117-AO117,0)</f>
        <v>#REF!</v>
      </c>
      <c r="AV117" s="116"/>
      <c r="AW117" s="116"/>
      <c r="AX117" s="116"/>
      <c r="AY117" s="116"/>
      <c r="AZ117" s="117"/>
    </row>
    <row r="118" spans="1:52" ht="8.25" customHeight="1" thickBot="1">
      <c r="A118" s="160"/>
      <c r="B118" s="161"/>
      <c r="C118" s="161"/>
      <c r="D118" s="162"/>
      <c r="E118" s="133"/>
      <c r="F118" s="134"/>
      <c r="G118" s="134"/>
      <c r="H118" s="134"/>
      <c r="I118" s="134"/>
      <c r="J118" s="135"/>
      <c r="K118" s="139"/>
      <c r="L118" s="140"/>
      <c r="M118" s="140"/>
      <c r="N118" s="140"/>
      <c r="O118" s="140"/>
      <c r="P118" s="141"/>
      <c r="Q118" s="114"/>
      <c r="R118" s="112"/>
      <c r="S118" s="112"/>
      <c r="T118" s="112"/>
      <c r="U118" s="112"/>
      <c r="V118" s="113"/>
      <c r="W118" s="99"/>
      <c r="X118" s="100"/>
      <c r="Y118" s="100"/>
      <c r="Z118" s="100"/>
      <c r="AA118" s="100"/>
      <c r="AB118" s="101"/>
      <c r="AC118" s="114"/>
      <c r="AD118" s="112"/>
      <c r="AE118" s="112"/>
      <c r="AF118" s="112"/>
      <c r="AG118" s="112"/>
      <c r="AH118" s="113"/>
      <c r="AI118" s="99"/>
      <c r="AJ118" s="100"/>
      <c r="AK118" s="100"/>
      <c r="AL118" s="100"/>
      <c r="AM118" s="100"/>
      <c r="AN118" s="101"/>
      <c r="AO118" s="127"/>
      <c r="AP118" s="128"/>
      <c r="AQ118" s="128"/>
      <c r="AR118" s="128"/>
      <c r="AS118" s="128"/>
      <c r="AT118" s="129"/>
      <c r="AU118" s="118"/>
      <c r="AV118" s="119"/>
      <c r="AW118" s="119"/>
      <c r="AX118" s="119"/>
      <c r="AY118" s="119"/>
      <c r="AZ118" s="120"/>
    </row>
    <row r="119" spans="1:52" ht="8.25" customHeight="1" thickBot="1">
      <c r="A119" s="160"/>
      <c r="B119" s="161"/>
      <c r="C119" s="161"/>
      <c r="D119" s="162"/>
      <c r="E119" s="133"/>
      <c r="F119" s="134"/>
      <c r="G119" s="134"/>
      <c r="H119" s="134"/>
      <c r="I119" s="134"/>
      <c r="J119" s="135"/>
      <c r="K119" s="142"/>
      <c r="L119" s="143"/>
      <c r="M119" s="143"/>
      <c r="N119" s="143"/>
      <c r="O119" s="143"/>
      <c r="P119" s="144"/>
      <c r="Q119" s="114"/>
      <c r="R119" s="112"/>
      <c r="S119" s="112"/>
      <c r="T119" s="112"/>
      <c r="U119" s="112"/>
      <c r="V119" s="113"/>
      <c r="W119" s="99"/>
      <c r="X119" s="100"/>
      <c r="Y119" s="100"/>
      <c r="Z119" s="100"/>
      <c r="AA119" s="100"/>
      <c r="AB119" s="101"/>
      <c r="AC119" s="114"/>
      <c r="AD119" s="112"/>
      <c r="AE119" s="112"/>
      <c r="AF119" s="112"/>
      <c r="AG119" s="112"/>
      <c r="AH119" s="113"/>
      <c r="AI119" s="99"/>
      <c r="AJ119" s="100"/>
      <c r="AK119" s="100"/>
      <c r="AL119" s="100"/>
      <c r="AM119" s="100"/>
      <c r="AN119" s="101"/>
      <c r="AO119" s="130"/>
      <c r="AP119" s="131"/>
      <c r="AQ119" s="131"/>
      <c r="AR119" s="131"/>
      <c r="AS119" s="131"/>
      <c r="AT119" s="132"/>
      <c r="AU119" s="121"/>
      <c r="AV119" s="122"/>
      <c r="AW119" s="122"/>
      <c r="AX119" s="122"/>
      <c r="AY119" s="122"/>
      <c r="AZ119" s="123"/>
    </row>
    <row r="120" spans="1:52" ht="8.25" customHeight="1" thickBot="1">
      <c r="A120" s="160"/>
      <c r="B120" s="161"/>
      <c r="C120" s="161"/>
      <c r="D120" s="162"/>
      <c r="E120" s="133">
        <v>4</v>
      </c>
      <c r="F120" s="134"/>
      <c r="G120" s="134"/>
      <c r="H120" s="134"/>
      <c r="I120" s="134"/>
      <c r="J120" s="135"/>
      <c r="K120" s="136" t="e">
        <f t="shared" ref="K120" si="90">SUM(AO120:AZ122)</f>
        <v>#REF!</v>
      </c>
      <c r="L120" s="137"/>
      <c r="M120" s="137"/>
      <c r="N120" s="137"/>
      <c r="O120" s="137"/>
      <c r="P120" s="138"/>
      <c r="Q120" s="111">
        <f>AC79</f>
        <v>0</v>
      </c>
      <c r="R120" s="112"/>
      <c r="S120" s="112"/>
      <c r="T120" s="112"/>
      <c r="U120" s="112"/>
      <c r="V120" s="113"/>
      <c r="W120" s="99">
        <f t="shared" ref="W120" si="91">ROUNDDOWN(Q120/3.3,)</f>
        <v>0</v>
      </c>
      <c r="X120" s="100"/>
      <c r="Y120" s="100"/>
      <c r="Z120" s="100"/>
      <c r="AA120" s="100"/>
      <c r="AB120" s="101"/>
      <c r="AC120" s="111"/>
      <c r="AD120" s="112"/>
      <c r="AE120" s="112"/>
      <c r="AF120" s="112"/>
      <c r="AG120" s="112"/>
      <c r="AH120" s="113"/>
      <c r="AI120" s="99" t="e">
        <f>IF(SUM(K111:P119)=AC111,0,AI117-AO117)</f>
        <v>#REF!</v>
      </c>
      <c r="AJ120" s="100"/>
      <c r="AK120" s="100"/>
      <c r="AL120" s="100"/>
      <c r="AM120" s="100"/>
      <c r="AN120" s="101"/>
      <c r="AO120" s="124" t="e">
        <f>IF((W120-AI120)&lt;=0,W120,AI120)</f>
        <v>#REF!</v>
      </c>
      <c r="AP120" s="125"/>
      <c r="AQ120" s="125"/>
      <c r="AR120" s="125"/>
      <c r="AS120" s="125"/>
      <c r="AT120" s="126"/>
      <c r="AU120" s="115" t="e">
        <f>AI120-AO120</f>
        <v>#REF!</v>
      </c>
      <c r="AV120" s="116"/>
      <c r="AW120" s="116"/>
      <c r="AX120" s="116"/>
      <c r="AY120" s="116"/>
      <c r="AZ120" s="117"/>
    </row>
    <row r="121" spans="1:52" ht="8.25" customHeight="1" thickBot="1">
      <c r="A121" s="160"/>
      <c r="B121" s="161"/>
      <c r="C121" s="161"/>
      <c r="D121" s="162"/>
      <c r="E121" s="133"/>
      <c r="F121" s="134"/>
      <c r="G121" s="134"/>
      <c r="H121" s="134"/>
      <c r="I121" s="134"/>
      <c r="J121" s="135"/>
      <c r="K121" s="139"/>
      <c r="L121" s="140"/>
      <c r="M121" s="140"/>
      <c r="N121" s="140"/>
      <c r="O121" s="140"/>
      <c r="P121" s="141"/>
      <c r="Q121" s="114"/>
      <c r="R121" s="112"/>
      <c r="S121" s="112"/>
      <c r="T121" s="112"/>
      <c r="U121" s="112"/>
      <c r="V121" s="113"/>
      <c r="W121" s="99"/>
      <c r="X121" s="100"/>
      <c r="Y121" s="100"/>
      <c r="Z121" s="100"/>
      <c r="AA121" s="100"/>
      <c r="AB121" s="101"/>
      <c r="AC121" s="114"/>
      <c r="AD121" s="112"/>
      <c r="AE121" s="112"/>
      <c r="AF121" s="112"/>
      <c r="AG121" s="112"/>
      <c r="AH121" s="113"/>
      <c r="AI121" s="99"/>
      <c r="AJ121" s="100"/>
      <c r="AK121" s="100"/>
      <c r="AL121" s="100"/>
      <c r="AM121" s="100"/>
      <c r="AN121" s="101"/>
      <c r="AO121" s="127"/>
      <c r="AP121" s="128"/>
      <c r="AQ121" s="128"/>
      <c r="AR121" s="128"/>
      <c r="AS121" s="128"/>
      <c r="AT121" s="129"/>
      <c r="AU121" s="118"/>
      <c r="AV121" s="119"/>
      <c r="AW121" s="119"/>
      <c r="AX121" s="119"/>
      <c r="AY121" s="119"/>
      <c r="AZ121" s="120"/>
    </row>
    <row r="122" spans="1:52" ht="8.25" customHeight="1" thickBot="1">
      <c r="A122" s="163"/>
      <c r="B122" s="164"/>
      <c r="C122" s="164"/>
      <c r="D122" s="165"/>
      <c r="E122" s="133"/>
      <c r="F122" s="134"/>
      <c r="G122" s="134"/>
      <c r="H122" s="134"/>
      <c r="I122" s="134"/>
      <c r="J122" s="135"/>
      <c r="K122" s="142"/>
      <c r="L122" s="143"/>
      <c r="M122" s="143"/>
      <c r="N122" s="143"/>
      <c r="O122" s="143"/>
      <c r="P122" s="144"/>
      <c r="Q122" s="114"/>
      <c r="R122" s="112"/>
      <c r="S122" s="112"/>
      <c r="T122" s="112"/>
      <c r="U122" s="112"/>
      <c r="V122" s="113"/>
      <c r="W122" s="99"/>
      <c r="X122" s="100"/>
      <c r="Y122" s="100"/>
      <c r="Z122" s="100"/>
      <c r="AA122" s="100"/>
      <c r="AB122" s="101"/>
      <c r="AC122" s="114"/>
      <c r="AD122" s="112"/>
      <c r="AE122" s="112"/>
      <c r="AF122" s="112"/>
      <c r="AG122" s="112"/>
      <c r="AH122" s="113"/>
      <c r="AI122" s="99"/>
      <c r="AJ122" s="100"/>
      <c r="AK122" s="100"/>
      <c r="AL122" s="100"/>
      <c r="AM122" s="100"/>
      <c r="AN122" s="101"/>
      <c r="AO122" s="130"/>
      <c r="AP122" s="131"/>
      <c r="AQ122" s="131"/>
      <c r="AR122" s="131"/>
      <c r="AS122" s="131"/>
      <c r="AT122" s="132"/>
      <c r="AU122" s="121"/>
      <c r="AV122" s="122"/>
      <c r="AW122" s="122"/>
      <c r="AX122" s="122"/>
      <c r="AY122" s="122"/>
      <c r="AZ122" s="123"/>
    </row>
    <row r="123" spans="1:52" ht="8.25" customHeight="1">
      <c r="K123" s="11"/>
      <c r="L123" s="11"/>
      <c r="M123" s="11"/>
      <c r="N123" s="11"/>
      <c r="O123" s="11"/>
      <c r="P123" s="11"/>
    </row>
    <row r="124" spans="1:52" ht="8.25" customHeight="1">
      <c r="K124" s="11"/>
      <c r="L124" s="11"/>
      <c r="M124" s="11"/>
      <c r="N124" s="11"/>
      <c r="O124" s="11"/>
      <c r="P124" s="11"/>
    </row>
    <row r="125" spans="1:52" ht="8.25" customHeight="1" thickBot="1">
      <c r="K125" s="11"/>
      <c r="L125" s="11"/>
      <c r="M125" s="11"/>
      <c r="N125" s="11"/>
      <c r="O125" s="11"/>
      <c r="P125" s="11"/>
    </row>
    <row r="126" spans="1:52" ht="17.25" customHeight="1">
      <c r="A126" s="157" t="s">
        <v>21</v>
      </c>
      <c r="B126" s="158"/>
      <c r="C126" s="158"/>
      <c r="D126" s="159"/>
      <c r="E126" s="166" t="s">
        <v>14</v>
      </c>
      <c r="F126" s="103"/>
      <c r="G126" s="103"/>
      <c r="H126" s="103"/>
      <c r="I126" s="103"/>
      <c r="J126" s="104"/>
      <c r="K126" s="167" t="s">
        <v>15</v>
      </c>
      <c r="L126" s="168"/>
      <c r="M126" s="168"/>
      <c r="N126" s="168"/>
      <c r="O126" s="168"/>
      <c r="P126" s="169"/>
      <c r="Q126" s="166" t="s">
        <v>24</v>
      </c>
      <c r="R126" s="103"/>
      <c r="S126" s="103"/>
      <c r="T126" s="103"/>
      <c r="U126" s="103"/>
      <c r="V126" s="104"/>
      <c r="W126" s="173" t="s">
        <v>25</v>
      </c>
      <c r="X126" s="174"/>
      <c r="Y126" s="174"/>
      <c r="Z126" s="174"/>
      <c r="AA126" s="174"/>
      <c r="AB126" s="175"/>
      <c r="AC126" s="102" t="s">
        <v>26</v>
      </c>
      <c r="AD126" s="103"/>
      <c r="AE126" s="103"/>
      <c r="AF126" s="103"/>
      <c r="AG126" s="103"/>
      <c r="AH126" s="104"/>
      <c r="AI126" s="102" t="s">
        <v>28</v>
      </c>
      <c r="AJ126" s="103"/>
      <c r="AK126" s="103"/>
      <c r="AL126" s="103"/>
      <c r="AM126" s="103"/>
      <c r="AN126" s="104"/>
      <c r="AO126" s="151" t="s">
        <v>27</v>
      </c>
      <c r="AP126" s="152"/>
      <c r="AQ126" s="152"/>
      <c r="AR126" s="152"/>
      <c r="AS126" s="152"/>
      <c r="AT126" s="153"/>
      <c r="AU126" s="145" t="s">
        <v>29</v>
      </c>
      <c r="AV126" s="146"/>
      <c r="AW126" s="146"/>
      <c r="AX126" s="146"/>
      <c r="AY126" s="146"/>
      <c r="AZ126" s="147"/>
    </row>
    <row r="127" spans="1:52" ht="17.25" customHeight="1" thickBot="1">
      <c r="A127" s="160"/>
      <c r="B127" s="161"/>
      <c r="C127" s="161"/>
      <c r="D127" s="162"/>
      <c r="E127" s="105"/>
      <c r="F127" s="106"/>
      <c r="G127" s="106"/>
      <c r="H127" s="106"/>
      <c r="I127" s="106"/>
      <c r="J127" s="107"/>
      <c r="K127" s="170"/>
      <c r="L127" s="171"/>
      <c r="M127" s="171"/>
      <c r="N127" s="171"/>
      <c r="O127" s="171"/>
      <c r="P127" s="172"/>
      <c r="Q127" s="105"/>
      <c r="R127" s="106"/>
      <c r="S127" s="106"/>
      <c r="T127" s="106"/>
      <c r="U127" s="106"/>
      <c r="V127" s="107"/>
      <c r="W127" s="176"/>
      <c r="X127" s="177"/>
      <c r="Y127" s="177"/>
      <c r="Z127" s="177"/>
      <c r="AA127" s="177"/>
      <c r="AB127" s="178"/>
      <c r="AC127" s="105"/>
      <c r="AD127" s="106"/>
      <c r="AE127" s="106"/>
      <c r="AF127" s="106"/>
      <c r="AG127" s="106"/>
      <c r="AH127" s="107"/>
      <c r="AI127" s="105"/>
      <c r="AJ127" s="106"/>
      <c r="AK127" s="106"/>
      <c r="AL127" s="106"/>
      <c r="AM127" s="106"/>
      <c r="AN127" s="107"/>
      <c r="AO127" s="154"/>
      <c r="AP127" s="155"/>
      <c r="AQ127" s="155"/>
      <c r="AR127" s="155"/>
      <c r="AS127" s="155"/>
      <c r="AT127" s="156"/>
      <c r="AU127" s="148"/>
      <c r="AV127" s="149"/>
      <c r="AW127" s="149"/>
      <c r="AX127" s="149"/>
      <c r="AY127" s="149"/>
      <c r="AZ127" s="150"/>
    </row>
    <row r="128" spans="1:52" ht="8.25" customHeight="1" thickBot="1">
      <c r="A128" s="160"/>
      <c r="B128" s="161"/>
      <c r="C128" s="161"/>
      <c r="D128" s="162"/>
      <c r="E128" s="133">
        <v>1</v>
      </c>
      <c r="F128" s="134"/>
      <c r="G128" s="134"/>
      <c r="H128" s="134"/>
      <c r="I128" s="134"/>
      <c r="J128" s="135"/>
      <c r="K128" s="136" t="e">
        <f>SUM(AO128:AZ130)</f>
        <v>#REF!</v>
      </c>
      <c r="L128" s="137"/>
      <c r="M128" s="137"/>
      <c r="N128" s="137"/>
      <c r="O128" s="137"/>
      <c r="P128" s="138"/>
      <c r="Q128" s="111">
        <f>AC70</f>
        <v>0</v>
      </c>
      <c r="R128" s="112"/>
      <c r="S128" s="112"/>
      <c r="T128" s="112"/>
      <c r="U128" s="112"/>
      <c r="V128" s="113"/>
      <c r="W128" s="99">
        <f>ROUNDDOWN(Q128/3.3,)</f>
        <v>0</v>
      </c>
      <c r="X128" s="100"/>
      <c r="Y128" s="100"/>
      <c r="Z128" s="100"/>
      <c r="AA128" s="100"/>
      <c r="AB128" s="101"/>
      <c r="AC128" s="111" t="e">
        <f>SUM(#REF!)</f>
        <v>#REF!</v>
      </c>
      <c r="AD128" s="112"/>
      <c r="AE128" s="112"/>
      <c r="AF128" s="112"/>
      <c r="AG128" s="112"/>
      <c r="AH128" s="113"/>
      <c r="AI128" s="99"/>
      <c r="AJ128" s="100"/>
      <c r="AK128" s="100"/>
      <c r="AL128" s="100"/>
      <c r="AM128" s="100"/>
      <c r="AN128" s="101"/>
      <c r="AO128" s="124" t="e">
        <f>IF((W128-AC128)&lt;=0,W128,AC128)</f>
        <v>#REF!</v>
      </c>
      <c r="AP128" s="125"/>
      <c r="AQ128" s="125"/>
      <c r="AR128" s="125"/>
      <c r="AS128" s="125"/>
      <c r="AT128" s="126"/>
      <c r="AU128" s="115" t="e">
        <f>IF(SUM(W131:AB139)=0,AC128-AO128,0)</f>
        <v>#REF!</v>
      </c>
      <c r="AV128" s="116"/>
      <c r="AW128" s="116"/>
      <c r="AX128" s="116"/>
      <c r="AY128" s="116"/>
      <c r="AZ128" s="117"/>
    </row>
    <row r="129" spans="1:98" ht="8.25" customHeight="1" thickBot="1">
      <c r="A129" s="160"/>
      <c r="B129" s="161"/>
      <c r="C129" s="161"/>
      <c r="D129" s="162"/>
      <c r="E129" s="133"/>
      <c r="F129" s="134"/>
      <c r="G129" s="134"/>
      <c r="H129" s="134"/>
      <c r="I129" s="134"/>
      <c r="J129" s="135"/>
      <c r="K129" s="139"/>
      <c r="L129" s="140"/>
      <c r="M129" s="140"/>
      <c r="N129" s="140"/>
      <c r="O129" s="140"/>
      <c r="P129" s="141"/>
      <c r="Q129" s="114"/>
      <c r="R129" s="112"/>
      <c r="S129" s="112"/>
      <c r="T129" s="112"/>
      <c r="U129" s="112"/>
      <c r="V129" s="113"/>
      <c r="W129" s="99"/>
      <c r="X129" s="100"/>
      <c r="Y129" s="100"/>
      <c r="Z129" s="100"/>
      <c r="AA129" s="100"/>
      <c r="AB129" s="101"/>
      <c r="AC129" s="114"/>
      <c r="AD129" s="112"/>
      <c r="AE129" s="112"/>
      <c r="AF129" s="112"/>
      <c r="AG129" s="112"/>
      <c r="AH129" s="113"/>
      <c r="AI129" s="99"/>
      <c r="AJ129" s="100"/>
      <c r="AK129" s="100"/>
      <c r="AL129" s="100"/>
      <c r="AM129" s="100"/>
      <c r="AN129" s="101"/>
      <c r="AO129" s="127"/>
      <c r="AP129" s="128"/>
      <c r="AQ129" s="128"/>
      <c r="AR129" s="128"/>
      <c r="AS129" s="128"/>
      <c r="AT129" s="129"/>
      <c r="AU129" s="118"/>
      <c r="AV129" s="119"/>
      <c r="AW129" s="119"/>
      <c r="AX129" s="119"/>
      <c r="AY129" s="119"/>
      <c r="AZ129" s="120"/>
    </row>
    <row r="130" spans="1:98" ht="8.25" customHeight="1" thickBot="1">
      <c r="A130" s="160"/>
      <c r="B130" s="161"/>
      <c r="C130" s="161"/>
      <c r="D130" s="162"/>
      <c r="E130" s="133"/>
      <c r="F130" s="134"/>
      <c r="G130" s="134"/>
      <c r="H130" s="134"/>
      <c r="I130" s="134"/>
      <c r="J130" s="135"/>
      <c r="K130" s="142"/>
      <c r="L130" s="143"/>
      <c r="M130" s="143"/>
      <c r="N130" s="143"/>
      <c r="O130" s="143"/>
      <c r="P130" s="144"/>
      <c r="Q130" s="114"/>
      <c r="R130" s="112"/>
      <c r="S130" s="112"/>
      <c r="T130" s="112"/>
      <c r="U130" s="112"/>
      <c r="V130" s="113"/>
      <c r="W130" s="99"/>
      <c r="X130" s="100"/>
      <c r="Y130" s="100"/>
      <c r="Z130" s="100"/>
      <c r="AA130" s="100"/>
      <c r="AB130" s="101"/>
      <c r="AC130" s="114"/>
      <c r="AD130" s="112"/>
      <c r="AE130" s="112"/>
      <c r="AF130" s="112"/>
      <c r="AG130" s="112"/>
      <c r="AH130" s="113"/>
      <c r="AI130" s="99"/>
      <c r="AJ130" s="100"/>
      <c r="AK130" s="100"/>
      <c r="AL130" s="100"/>
      <c r="AM130" s="100"/>
      <c r="AN130" s="101"/>
      <c r="AO130" s="130"/>
      <c r="AP130" s="131"/>
      <c r="AQ130" s="131"/>
      <c r="AR130" s="131"/>
      <c r="AS130" s="131"/>
      <c r="AT130" s="132"/>
      <c r="AU130" s="121"/>
      <c r="AV130" s="122"/>
      <c r="AW130" s="122"/>
      <c r="AX130" s="122"/>
      <c r="AY130" s="122"/>
      <c r="AZ130" s="123"/>
    </row>
    <row r="131" spans="1:98" ht="8.25" customHeight="1" thickBot="1">
      <c r="A131" s="160"/>
      <c r="B131" s="161"/>
      <c r="C131" s="161"/>
      <c r="D131" s="162"/>
      <c r="E131" s="133">
        <v>2</v>
      </c>
      <c r="F131" s="134"/>
      <c r="G131" s="134"/>
      <c r="H131" s="134"/>
      <c r="I131" s="134"/>
      <c r="J131" s="135"/>
      <c r="K131" s="136" t="e">
        <f t="shared" ref="K131" si="92">SUM(AO131:AZ133)</f>
        <v>#REF!</v>
      </c>
      <c r="L131" s="137"/>
      <c r="M131" s="137"/>
      <c r="N131" s="137"/>
      <c r="O131" s="137"/>
      <c r="P131" s="138"/>
      <c r="Q131" s="111">
        <f t="shared" ref="Q131" si="93">AC73</f>
        <v>0</v>
      </c>
      <c r="R131" s="112"/>
      <c r="S131" s="112"/>
      <c r="T131" s="112"/>
      <c r="U131" s="112"/>
      <c r="V131" s="113"/>
      <c r="W131" s="99">
        <f>ROUNDDOWN(Q131/3.3,)</f>
        <v>0</v>
      </c>
      <c r="X131" s="100"/>
      <c r="Y131" s="100"/>
      <c r="Z131" s="100"/>
      <c r="AA131" s="100"/>
      <c r="AB131" s="101"/>
      <c r="AC131" s="111"/>
      <c r="AD131" s="112"/>
      <c r="AE131" s="112"/>
      <c r="AF131" s="112"/>
      <c r="AG131" s="112"/>
      <c r="AH131" s="113"/>
      <c r="AI131" s="99" t="e">
        <f>IF(K128=AC128,0,AC128-AO128)</f>
        <v>#REF!</v>
      </c>
      <c r="AJ131" s="100"/>
      <c r="AK131" s="100"/>
      <c r="AL131" s="100"/>
      <c r="AM131" s="100"/>
      <c r="AN131" s="101"/>
      <c r="AO131" s="124" t="e">
        <f>IF((W131-AI131)&lt;=0,W131,AI131)</f>
        <v>#REF!</v>
      </c>
      <c r="AP131" s="125"/>
      <c r="AQ131" s="125"/>
      <c r="AR131" s="125"/>
      <c r="AS131" s="125"/>
      <c r="AT131" s="126"/>
      <c r="AU131" s="115" t="e">
        <f>IF(SUM(W134:AB139)=0,AI131-AO131,0)</f>
        <v>#REF!</v>
      </c>
      <c r="AV131" s="116"/>
      <c r="AW131" s="116"/>
      <c r="AX131" s="116"/>
      <c r="AY131" s="116"/>
      <c r="AZ131" s="117"/>
    </row>
    <row r="132" spans="1:98" ht="8.25" customHeight="1" thickBot="1">
      <c r="A132" s="160"/>
      <c r="B132" s="161"/>
      <c r="C132" s="161"/>
      <c r="D132" s="162"/>
      <c r="E132" s="133"/>
      <c r="F132" s="134"/>
      <c r="G132" s="134"/>
      <c r="H132" s="134"/>
      <c r="I132" s="134"/>
      <c r="J132" s="135"/>
      <c r="K132" s="139"/>
      <c r="L132" s="140"/>
      <c r="M132" s="140"/>
      <c r="N132" s="140"/>
      <c r="O132" s="140"/>
      <c r="P132" s="141"/>
      <c r="Q132" s="114"/>
      <c r="R132" s="112"/>
      <c r="S132" s="112"/>
      <c r="T132" s="112"/>
      <c r="U132" s="112"/>
      <c r="V132" s="113"/>
      <c r="W132" s="99"/>
      <c r="X132" s="100"/>
      <c r="Y132" s="100"/>
      <c r="Z132" s="100"/>
      <c r="AA132" s="100"/>
      <c r="AB132" s="101"/>
      <c r="AC132" s="114"/>
      <c r="AD132" s="112"/>
      <c r="AE132" s="112"/>
      <c r="AF132" s="112"/>
      <c r="AG132" s="112"/>
      <c r="AH132" s="113"/>
      <c r="AI132" s="99"/>
      <c r="AJ132" s="100"/>
      <c r="AK132" s="100"/>
      <c r="AL132" s="100"/>
      <c r="AM132" s="100"/>
      <c r="AN132" s="101"/>
      <c r="AO132" s="127"/>
      <c r="AP132" s="128"/>
      <c r="AQ132" s="128"/>
      <c r="AR132" s="128"/>
      <c r="AS132" s="128"/>
      <c r="AT132" s="129"/>
      <c r="AU132" s="118"/>
      <c r="AV132" s="119"/>
      <c r="AW132" s="119"/>
      <c r="AX132" s="119"/>
      <c r="AY132" s="119"/>
      <c r="AZ132" s="120"/>
    </row>
    <row r="133" spans="1:98" ht="8.25" customHeight="1" thickBot="1">
      <c r="A133" s="160"/>
      <c r="B133" s="161"/>
      <c r="C133" s="161"/>
      <c r="D133" s="162"/>
      <c r="E133" s="133"/>
      <c r="F133" s="134"/>
      <c r="G133" s="134"/>
      <c r="H133" s="134"/>
      <c r="I133" s="134"/>
      <c r="J133" s="135"/>
      <c r="K133" s="142"/>
      <c r="L133" s="143"/>
      <c r="M133" s="143"/>
      <c r="N133" s="143"/>
      <c r="O133" s="143"/>
      <c r="P133" s="144"/>
      <c r="Q133" s="114"/>
      <c r="R133" s="112"/>
      <c r="S133" s="112"/>
      <c r="T133" s="112"/>
      <c r="U133" s="112"/>
      <c r="V133" s="113"/>
      <c r="W133" s="99"/>
      <c r="X133" s="100"/>
      <c r="Y133" s="100"/>
      <c r="Z133" s="100"/>
      <c r="AA133" s="100"/>
      <c r="AB133" s="101"/>
      <c r="AC133" s="114"/>
      <c r="AD133" s="112"/>
      <c r="AE133" s="112"/>
      <c r="AF133" s="112"/>
      <c r="AG133" s="112"/>
      <c r="AH133" s="113"/>
      <c r="AI133" s="99"/>
      <c r="AJ133" s="100"/>
      <c r="AK133" s="100"/>
      <c r="AL133" s="100"/>
      <c r="AM133" s="100"/>
      <c r="AN133" s="101"/>
      <c r="AO133" s="130"/>
      <c r="AP133" s="131"/>
      <c r="AQ133" s="131"/>
      <c r="AR133" s="131"/>
      <c r="AS133" s="131"/>
      <c r="AT133" s="132"/>
      <c r="AU133" s="121"/>
      <c r="AV133" s="122"/>
      <c r="AW133" s="122"/>
      <c r="AX133" s="122"/>
      <c r="AY133" s="122"/>
      <c r="AZ133" s="123"/>
    </row>
    <row r="134" spans="1:98" ht="8.25" customHeight="1" thickBot="1">
      <c r="A134" s="160"/>
      <c r="B134" s="161"/>
      <c r="C134" s="161"/>
      <c r="D134" s="162"/>
      <c r="E134" s="133">
        <v>3</v>
      </c>
      <c r="F134" s="134"/>
      <c r="G134" s="134"/>
      <c r="H134" s="134"/>
      <c r="I134" s="134"/>
      <c r="J134" s="135"/>
      <c r="K134" s="136" t="e">
        <f t="shared" ref="K134" si="94">SUM(AO134:AZ136)</f>
        <v>#REF!</v>
      </c>
      <c r="L134" s="137"/>
      <c r="M134" s="137"/>
      <c r="N134" s="137"/>
      <c r="O134" s="137"/>
      <c r="P134" s="138"/>
      <c r="Q134" s="111">
        <f t="shared" ref="Q134" si="95">AC76</f>
        <v>0</v>
      </c>
      <c r="R134" s="112"/>
      <c r="S134" s="112"/>
      <c r="T134" s="112"/>
      <c r="U134" s="112"/>
      <c r="V134" s="113"/>
      <c r="W134" s="99">
        <f>ROUNDDOWN(Q134/3.3,)</f>
        <v>0</v>
      </c>
      <c r="X134" s="100"/>
      <c r="Y134" s="100"/>
      <c r="Z134" s="100"/>
      <c r="AA134" s="100"/>
      <c r="AB134" s="101"/>
      <c r="AC134" s="111"/>
      <c r="AD134" s="112"/>
      <c r="AE134" s="112"/>
      <c r="AF134" s="112"/>
      <c r="AG134" s="112"/>
      <c r="AH134" s="113"/>
      <c r="AI134" s="99" t="e">
        <f>IF(SUM(K128:P133)=AC128,0,AI131-AO131)</f>
        <v>#REF!</v>
      </c>
      <c r="AJ134" s="100"/>
      <c r="AK134" s="100"/>
      <c r="AL134" s="100"/>
      <c r="AM134" s="100"/>
      <c r="AN134" s="101"/>
      <c r="AO134" s="124" t="e">
        <f>IF((W134-AI134)&lt;=0,W134,AI134)</f>
        <v>#REF!</v>
      </c>
      <c r="AP134" s="125"/>
      <c r="AQ134" s="125"/>
      <c r="AR134" s="125"/>
      <c r="AS134" s="125"/>
      <c r="AT134" s="126"/>
      <c r="AU134" s="115" t="e">
        <f>IF(W137=0,AI134-AO134,0)</f>
        <v>#REF!</v>
      </c>
      <c r="AV134" s="116"/>
      <c r="AW134" s="116"/>
      <c r="AX134" s="116"/>
      <c r="AY134" s="116"/>
      <c r="AZ134" s="117"/>
    </row>
    <row r="135" spans="1:98" ht="8.25" customHeight="1" thickBot="1">
      <c r="A135" s="160"/>
      <c r="B135" s="161"/>
      <c r="C135" s="161"/>
      <c r="D135" s="162"/>
      <c r="E135" s="133"/>
      <c r="F135" s="134"/>
      <c r="G135" s="134"/>
      <c r="H135" s="134"/>
      <c r="I135" s="134"/>
      <c r="J135" s="135"/>
      <c r="K135" s="139"/>
      <c r="L135" s="140"/>
      <c r="M135" s="140"/>
      <c r="N135" s="140"/>
      <c r="O135" s="140"/>
      <c r="P135" s="141"/>
      <c r="Q135" s="114"/>
      <c r="R135" s="112"/>
      <c r="S135" s="112"/>
      <c r="T135" s="112"/>
      <c r="U135" s="112"/>
      <c r="V135" s="113"/>
      <c r="W135" s="99"/>
      <c r="X135" s="100"/>
      <c r="Y135" s="100"/>
      <c r="Z135" s="100"/>
      <c r="AA135" s="100"/>
      <c r="AB135" s="101"/>
      <c r="AC135" s="114"/>
      <c r="AD135" s="112"/>
      <c r="AE135" s="112"/>
      <c r="AF135" s="112"/>
      <c r="AG135" s="112"/>
      <c r="AH135" s="113"/>
      <c r="AI135" s="99"/>
      <c r="AJ135" s="100"/>
      <c r="AK135" s="100"/>
      <c r="AL135" s="100"/>
      <c r="AM135" s="100"/>
      <c r="AN135" s="101"/>
      <c r="AO135" s="127"/>
      <c r="AP135" s="128"/>
      <c r="AQ135" s="128"/>
      <c r="AR135" s="128"/>
      <c r="AS135" s="128"/>
      <c r="AT135" s="129"/>
      <c r="AU135" s="118"/>
      <c r="AV135" s="119"/>
      <c r="AW135" s="119"/>
      <c r="AX135" s="119"/>
      <c r="AY135" s="119"/>
      <c r="AZ135" s="120"/>
    </row>
    <row r="136" spans="1:98" ht="8.25" customHeight="1" thickBot="1">
      <c r="A136" s="160"/>
      <c r="B136" s="161"/>
      <c r="C136" s="161"/>
      <c r="D136" s="162"/>
      <c r="E136" s="133"/>
      <c r="F136" s="134"/>
      <c r="G136" s="134"/>
      <c r="H136" s="134"/>
      <c r="I136" s="134"/>
      <c r="J136" s="135"/>
      <c r="K136" s="142"/>
      <c r="L136" s="143"/>
      <c r="M136" s="143"/>
      <c r="N136" s="143"/>
      <c r="O136" s="143"/>
      <c r="P136" s="144"/>
      <c r="Q136" s="114"/>
      <c r="R136" s="112"/>
      <c r="S136" s="112"/>
      <c r="T136" s="112"/>
      <c r="U136" s="112"/>
      <c r="V136" s="113"/>
      <c r="W136" s="99"/>
      <c r="X136" s="100"/>
      <c r="Y136" s="100"/>
      <c r="Z136" s="100"/>
      <c r="AA136" s="100"/>
      <c r="AB136" s="101"/>
      <c r="AC136" s="114"/>
      <c r="AD136" s="112"/>
      <c r="AE136" s="112"/>
      <c r="AF136" s="112"/>
      <c r="AG136" s="112"/>
      <c r="AH136" s="113"/>
      <c r="AI136" s="99"/>
      <c r="AJ136" s="100"/>
      <c r="AK136" s="100"/>
      <c r="AL136" s="100"/>
      <c r="AM136" s="100"/>
      <c r="AN136" s="101"/>
      <c r="AO136" s="130"/>
      <c r="AP136" s="131"/>
      <c r="AQ136" s="131"/>
      <c r="AR136" s="131"/>
      <c r="AS136" s="131"/>
      <c r="AT136" s="132"/>
      <c r="AU136" s="121"/>
      <c r="AV136" s="122"/>
      <c r="AW136" s="122"/>
      <c r="AX136" s="122"/>
      <c r="AY136" s="122"/>
      <c r="AZ136" s="123"/>
    </row>
    <row r="137" spans="1:98" ht="8.25" customHeight="1" thickBot="1">
      <c r="A137" s="160"/>
      <c r="B137" s="161"/>
      <c r="C137" s="161"/>
      <c r="D137" s="162"/>
      <c r="E137" s="133">
        <v>4</v>
      </c>
      <c r="F137" s="134"/>
      <c r="G137" s="134"/>
      <c r="H137" s="134"/>
      <c r="I137" s="134"/>
      <c r="J137" s="135"/>
      <c r="K137" s="136" t="e">
        <f t="shared" ref="K137" si="96">SUM(AO137:AZ139)</f>
        <v>#REF!</v>
      </c>
      <c r="L137" s="137"/>
      <c r="M137" s="137"/>
      <c r="N137" s="137"/>
      <c r="O137" s="137"/>
      <c r="P137" s="138"/>
      <c r="Q137" s="111">
        <f t="shared" ref="Q137" si="97">AC79</f>
        <v>0</v>
      </c>
      <c r="R137" s="112"/>
      <c r="S137" s="112"/>
      <c r="T137" s="112"/>
      <c r="U137" s="112"/>
      <c r="V137" s="113"/>
      <c r="W137" s="99">
        <f>ROUNDDOWN(Q137/3.3,)</f>
        <v>0</v>
      </c>
      <c r="X137" s="100"/>
      <c r="Y137" s="100"/>
      <c r="Z137" s="100"/>
      <c r="AA137" s="100"/>
      <c r="AB137" s="101"/>
      <c r="AC137" s="111"/>
      <c r="AD137" s="112"/>
      <c r="AE137" s="112"/>
      <c r="AF137" s="112"/>
      <c r="AG137" s="112"/>
      <c r="AH137" s="113"/>
      <c r="AI137" s="99" t="e">
        <f>IF(SUM(K128:P136)=AC128,0,AI134-AO134)</f>
        <v>#REF!</v>
      </c>
      <c r="AJ137" s="100"/>
      <c r="AK137" s="100"/>
      <c r="AL137" s="100"/>
      <c r="AM137" s="100"/>
      <c r="AN137" s="101"/>
      <c r="AO137" s="124" t="e">
        <f>IF((W137-AI137)&lt;=0,W137,AI137)</f>
        <v>#REF!</v>
      </c>
      <c r="AP137" s="125"/>
      <c r="AQ137" s="125"/>
      <c r="AR137" s="125"/>
      <c r="AS137" s="125"/>
      <c r="AT137" s="126"/>
      <c r="AU137" s="115" t="e">
        <f>AI137-AO137</f>
        <v>#REF!</v>
      </c>
      <c r="AV137" s="116"/>
      <c r="AW137" s="116"/>
      <c r="AX137" s="116"/>
      <c r="AY137" s="116"/>
      <c r="AZ137" s="117"/>
    </row>
    <row r="138" spans="1:98" ht="8.25" customHeight="1" thickBot="1">
      <c r="A138" s="160"/>
      <c r="B138" s="161"/>
      <c r="C138" s="161"/>
      <c r="D138" s="162"/>
      <c r="E138" s="133"/>
      <c r="F138" s="134"/>
      <c r="G138" s="134"/>
      <c r="H138" s="134"/>
      <c r="I138" s="134"/>
      <c r="J138" s="135"/>
      <c r="K138" s="139"/>
      <c r="L138" s="140"/>
      <c r="M138" s="140"/>
      <c r="N138" s="140"/>
      <c r="O138" s="140"/>
      <c r="P138" s="141"/>
      <c r="Q138" s="114"/>
      <c r="R138" s="112"/>
      <c r="S138" s="112"/>
      <c r="T138" s="112"/>
      <c r="U138" s="112"/>
      <c r="V138" s="113"/>
      <c r="W138" s="99"/>
      <c r="X138" s="100"/>
      <c r="Y138" s="100"/>
      <c r="Z138" s="100"/>
      <c r="AA138" s="100"/>
      <c r="AB138" s="101"/>
      <c r="AC138" s="114"/>
      <c r="AD138" s="112"/>
      <c r="AE138" s="112"/>
      <c r="AF138" s="112"/>
      <c r="AG138" s="112"/>
      <c r="AH138" s="113"/>
      <c r="AI138" s="99"/>
      <c r="AJ138" s="100"/>
      <c r="AK138" s="100"/>
      <c r="AL138" s="100"/>
      <c r="AM138" s="100"/>
      <c r="AN138" s="101"/>
      <c r="AO138" s="127"/>
      <c r="AP138" s="128"/>
      <c r="AQ138" s="128"/>
      <c r="AR138" s="128"/>
      <c r="AS138" s="128"/>
      <c r="AT138" s="129"/>
      <c r="AU138" s="118"/>
      <c r="AV138" s="119"/>
      <c r="AW138" s="119"/>
      <c r="AX138" s="119"/>
      <c r="AY138" s="119"/>
      <c r="AZ138" s="120"/>
    </row>
    <row r="139" spans="1:98" ht="8.25" customHeight="1" thickBot="1">
      <c r="A139" s="163"/>
      <c r="B139" s="164"/>
      <c r="C139" s="164"/>
      <c r="D139" s="165"/>
      <c r="E139" s="133"/>
      <c r="F139" s="134"/>
      <c r="G139" s="134"/>
      <c r="H139" s="134"/>
      <c r="I139" s="134"/>
      <c r="J139" s="135"/>
      <c r="K139" s="142"/>
      <c r="L139" s="143"/>
      <c r="M139" s="143"/>
      <c r="N139" s="143"/>
      <c r="O139" s="143"/>
      <c r="P139" s="144"/>
      <c r="Q139" s="114"/>
      <c r="R139" s="112"/>
      <c r="S139" s="112"/>
      <c r="T139" s="112"/>
      <c r="U139" s="112"/>
      <c r="V139" s="113"/>
      <c r="W139" s="99"/>
      <c r="X139" s="100"/>
      <c r="Y139" s="100"/>
      <c r="Z139" s="100"/>
      <c r="AA139" s="100"/>
      <c r="AB139" s="101"/>
      <c r="AC139" s="114"/>
      <c r="AD139" s="112"/>
      <c r="AE139" s="112"/>
      <c r="AF139" s="112"/>
      <c r="AG139" s="112"/>
      <c r="AH139" s="113"/>
      <c r="AI139" s="99"/>
      <c r="AJ139" s="100"/>
      <c r="AK139" s="100"/>
      <c r="AL139" s="100"/>
      <c r="AM139" s="100"/>
      <c r="AN139" s="101"/>
      <c r="AO139" s="130"/>
      <c r="AP139" s="131"/>
      <c r="AQ139" s="131"/>
      <c r="AR139" s="131"/>
      <c r="AS139" s="131"/>
      <c r="AT139" s="132"/>
      <c r="AU139" s="121"/>
      <c r="AV139" s="122"/>
      <c r="AW139" s="122"/>
      <c r="AX139" s="122"/>
      <c r="AY139" s="122"/>
      <c r="AZ139" s="123"/>
    </row>
    <row r="142" spans="1:98" ht="8.25" customHeight="1">
      <c r="E142" s="108" t="s">
        <v>7</v>
      </c>
      <c r="F142" s="109"/>
      <c r="G142" s="109"/>
      <c r="H142" s="109"/>
      <c r="I142" s="109"/>
      <c r="J142" s="110"/>
      <c r="K142" s="108" t="s">
        <v>17</v>
      </c>
      <c r="L142" s="109"/>
      <c r="M142" s="109"/>
      <c r="N142" s="109"/>
      <c r="O142" s="109"/>
      <c r="P142" s="110"/>
      <c r="Q142" s="108" t="s">
        <v>18</v>
      </c>
      <c r="R142" s="109"/>
      <c r="S142" s="109"/>
      <c r="T142" s="109"/>
      <c r="U142" s="109"/>
      <c r="V142" s="110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</row>
    <row r="143" spans="1:98" ht="8.25" customHeight="1">
      <c r="E143" s="108"/>
      <c r="F143" s="109"/>
      <c r="G143" s="109"/>
      <c r="H143" s="109"/>
      <c r="I143" s="109"/>
      <c r="J143" s="110"/>
      <c r="K143" s="108"/>
      <c r="L143" s="109"/>
      <c r="M143" s="109"/>
      <c r="N143" s="109"/>
      <c r="O143" s="109"/>
      <c r="P143" s="110"/>
      <c r="Q143" s="108"/>
      <c r="R143" s="109"/>
      <c r="S143" s="109"/>
      <c r="T143" s="109"/>
      <c r="U143" s="109"/>
      <c r="V143" s="110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  <c r="CT143" s="12"/>
    </row>
    <row r="144" spans="1:98" ht="8.25" customHeight="1">
      <c r="E144" s="108"/>
      <c r="F144" s="109"/>
      <c r="G144" s="109"/>
      <c r="H144" s="109"/>
      <c r="I144" s="109"/>
      <c r="J144" s="110"/>
      <c r="K144" s="108"/>
      <c r="L144" s="109"/>
      <c r="M144" s="109"/>
      <c r="N144" s="109"/>
      <c r="O144" s="109"/>
      <c r="P144" s="110"/>
      <c r="Q144" s="108"/>
      <c r="R144" s="109"/>
      <c r="S144" s="109"/>
      <c r="T144" s="109"/>
      <c r="U144" s="109"/>
      <c r="V144" s="110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</row>
    <row r="145" spans="5:22" ht="8.25" customHeight="1">
      <c r="E145" s="96">
        <f>ROUNDUP(IF(W10&gt;=2,IF(AC10/1.98-AI10&lt;0,ABS(AC10/1.98-AI10),0),0),)</f>
        <v>0</v>
      </c>
      <c r="F145" s="97"/>
      <c r="G145" s="97"/>
      <c r="H145" s="97"/>
      <c r="I145" s="97"/>
      <c r="J145" s="98"/>
      <c r="K145" s="96">
        <f>ROUNDUP(IF(W10&gt;=2,IF(AC10/1.98-BA10&lt;0,ABS(AC10/1.98-BA10),0),0),)</f>
        <v>0</v>
      </c>
      <c r="L145" s="97"/>
      <c r="M145" s="97"/>
      <c r="N145" s="97"/>
      <c r="O145" s="97"/>
      <c r="P145" s="98"/>
      <c r="Q145" s="96">
        <f>ROUNDUP(IF(W10&gt;=2,IF(AC10/1.98-BY10&lt;0,ABS(AC10/1.98-BY10),0),0),)</f>
        <v>0</v>
      </c>
      <c r="R145" s="97"/>
      <c r="S145" s="97"/>
      <c r="T145" s="97"/>
      <c r="U145" s="97"/>
      <c r="V145" s="98"/>
    </row>
    <row r="146" spans="5:22" ht="8.25" customHeight="1">
      <c r="E146" s="96"/>
      <c r="F146" s="97"/>
      <c r="G146" s="97"/>
      <c r="H146" s="97"/>
      <c r="I146" s="97"/>
      <c r="J146" s="98"/>
      <c r="K146" s="96"/>
      <c r="L146" s="97"/>
      <c r="M146" s="97"/>
      <c r="N146" s="97"/>
      <c r="O146" s="97"/>
      <c r="P146" s="98"/>
      <c r="Q146" s="96"/>
      <c r="R146" s="97"/>
      <c r="S146" s="97"/>
      <c r="T146" s="97"/>
      <c r="U146" s="97"/>
      <c r="V146" s="98"/>
    </row>
    <row r="147" spans="5:22" ht="8.25" customHeight="1">
      <c r="E147" s="96"/>
      <c r="F147" s="97"/>
      <c r="G147" s="97"/>
      <c r="H147" s="97"/>
      <c r="I147" s="97"/>
      <c r="J147" s="98"/>
      <c r="K147" s="96"/>
      <c r="L147" s="97"/>
      <c r="M147" s="97"/>
      <c r="N147" s="97"/>
      <c r="O147" s="97"/>
      <c r="P147" s="98"/>
      <c r="Q147" s="96"/>
      <c r="R147" s="97"/>
      <c r="S147" s="97"/>
      <c r="T147" s="97"/>
      <c r="U147" s="97"/>
      <c r="V147" s="98"/>
    </row>
    <row r="148" spans="5:22" ht="8.25" customHeight="1">
      <c r="E148" s="96">
        <f t="shared" ref="E148" si="98">ROUNDUP(IF(W13&gt;=2,IF(AC13/1.98-AI13&lt;0,ABS(AC13/1.98-AI13),0),0),)</f>
        <v>0</v>
      </c>
      <c r="F148" s="97"/>
      <c r="G148" s="97"/>
      <c r="H148" s="97"/>
      <c r="I148" s="97"/>
      <c r="J148" s="98"/>
      <c r="K148" s="96">
        <f t="shared" ref="K148" si="99">ROUNDUP(IF(W13&gt;=2,IF(AC13/1.98-BA13&lt;0,ABS(AC13/1.98-BA13),0),0),)</f>
        <v>0</v>
      </c>
      <c r="L148" s="97"/>
      <c r="M148" s="97"/>
      <c r="N148" s="97"/>
      <c r="O148" s="97"/>
      <c r="P148" s="98"/>
      <c r="Q148" s="96">
        <f t="shared" ref="Q148" si="100">ROUNDUP(IF(W13&gt;=2,IF(AC13/1.98-BY13&lt;0,ABS(AC13/1.98-BY13),0),0),)</f>
        <v>0</v>
      </c>
      <c r="R148" s="97"/>
      <c r="S148" s="97"/>
      <c r="T148" s="97"/>
      <c r="U148" s="97"/>
      <c r="V148" s="98"/>
    </row>
    <row r="149" spans="5:22" ht="8.25" customHeight="1">
      <c r="E149" s="96"/>
      <c r="F149" s="97"/>
      <c r="G149" s="97"/>
      <c r="H149" s="97"/>
      <c r="I149" s="97"/>
      <c r="J149" s="98"/>
      <c r="K149" s="96"/>
      <c r="L149" s="97"/>
      <c r="M149" s="97"/>
      <c r="N149" s="97"/>
      <c r="O149" s="97"/>
      <c r="P149" s="98"/>
      <c r="Q149" s="96"/>
      <c r="R149" s="97"/>
      <c r="S149" s="97"/>
      <c r="T149" s="97"/>
      <c r="U149" s="97"/>
      <c r="V149" s="98"/>
    </row>
    <row r="150" spans="5:22" ht="8.25" customHeight="1">
      <c r="E150" s="96"/>
      <c r="F150" s="97"/>
      <c r="G150" s="97"/>
      <c r="H150" s="97"/>
      <c r="I150" s="97"/>
      <c r="J150" s="98"/>
      <c r="K150" s="96"/>
      <c r="L150" s="97"/>
      <c r="M150" s="97"/>
      <c r="N150" s="97"/>
      <c r="O150" s="97"/>
      <c r="P150" s="98"/>
      <c r="Q150" s="96"/>
      <c r="R150" s="97"/>
      <c r="S150" s="97"/>
      <c r="T150" s="97"/>
      <c r="U150" s="97"/>
      <c r="V150" s="98"/>
    </row>
    <row r="151" spans="5:22" ht="8.25" customHeight="1">
      <c r="E151" s="96">
        <f t="shared" ref="E151" si="101">ROUNDUP(IF(W16&gt;=2,IF(AC16/1.98-AI16&lt;0,ABS(AC16/1.98-AI16),0),0),)</f>
        <v>0</v>
      </c>
      <c r="F151" s="97"/>
      <c r="G151" s="97"/>
      <c r="H151" s="97"/>
      <c r="I151" s="97"/>
      <c r="J151" s="98"/>
      <c r="K151" s="96">
        <f t="shared" ref="K151" si="102">ROUNDUP(IF(W16&gt;=2,IF(AC16/1.98-BA16&lt;0,ABS(AC16/1.98-BA16),0),0),)</f>
        <v>0</v>
      </c>
      <c r="L151" s="97"/>
      <c r="M151" s="97"/>
      <c r="N151" s="97"/>
      <c r="O151" s="97"/>
      <c r="P151" s="98"/>
      <c r="Q151" s="96">
        <f t="shared" ref="Q151" si="103">ROUNDUP(IF(W16&gt;=2,IF(AC16/1.98-BY16&lt;0,ABS(AC16/1.98-BY16),0),0),)</f>
        <v>0</v>
      </c>
      <c r="R151" s="97"/>
      <c r="S151" s="97"/>
      <c r="T151" s="97"/>
      <c r="U151" s="97"/>
      <c r="V151" s="98"/>
    </row>
    <row r="152" spans="5:22" ht="8.25" customHeight="1">
      <c r="E152" s="96"/>
      <c r="F152" s="97"/>
      <c r="G152" s="97"/>
      <c r="H152" s="97"/>
      <c r="I152" s="97"/>
      <c r="J152" s="98"/>
      <c r="K152" s="96"/>
      <c r="L152" s="97"/>
      <c r="M152" s="97"/>
      <c r="N152" s="97"/>
      <c r="O152" s="97"/>
      <c r="P152" s="98"/>
      <c r="Q152" s="96"/>
      <c r="R152" s="97"/>
      <c r="S152" s="97"/>
      <c r="T152" s="97"/>
      <c r="U152" s="97"/>
      <c r="V152" s="98"/>
    </row>
    <row r="153" spans="5:22" ht="8.25" customHeight="1">
      <c r="E153" s="96"/>
      <c r="F153" s="97"/>
      <c r="G153" s="97"/>
      <c r="H153" s="97"/>
      <c r="I153" s="97"/>
      <c r="J153" s="98"/>
      <c r="K153" s="96"/>
      <c r="L153" s="97"/>
      <c r="M153" s="97"/>
      <c r="N153" s="97"/>
      <c r="O153" s="97"/>
      <c r="P153" s="98"/>
      <c r="Q153" s="96"/>
      <c r="R153" s="97"/>
      <c r="S153" s="97"/>
      <c r="T153" s="97"/>
      <c r="U153" s="97"/>
      <c r="V153" s="98"/>
    </row>
    <row r="154" spans="5:22" ht="8.25" customHeight="1">
      <c r="E154" s="96">
        <f t="shared" ref="E154" si="104">ROUNDUP(IF(W19&gt;=2,IF(AC19/1.98-AI19&lt;0,ABS(AC19/1.98-AI19),0),0),)</f>
        <v>0</v>
      </c>
      <c r="F154" s="97"/>
      <c r="G154" s="97"/>
      <c r="H154" s="97"/>
      <c r="I154" s="97"/>
      <c r="J154" s="98"/>
      <c r="K154" s="96">
        <f t="shared" ref="K154" si="105">ROUNDUP(IF(W19&gt;=2,IF(AC19/1.98-BA19&lt;0,ABS(AC19/1.98-BA19),0),0),)</f>
        <v>0</v>
      </c>
      <c r="L154" s="97"/>
      <c r="M154" s="97"/>
      <c r="N154" s="97"/>
      <c r="O154" s="97"/>
      <c r="P154" s="98"/>
      <c r="Q154" s="96">
        <f t="shared" ref="Q154" si="106">ROUNDUP(IF(W19&gt;=2,IF(AC19/1.98-BY19&lt;0,ABS(AC19/1.98-BY19),0),0),)</f>
        <v>0</v>
      </c>
      <c r="R154" s="97"/>
      <c r="S154" s="97"/>
      <c r="T154" s="97"/>
      <c r="U154" s="97"/>
      <c r="V154" s="98"/>
    </row>
    <row r="155" spans="5:22" ht="8.25" customHeight="1">
      <c r="E155" s="96"/>
      <c r="F155" s="97"/>
      <c r="G155" s="97"/>
      <c r="H155" s="97"/>
      <c r="I155" s="97"/>
      <c r="J155" s="98"/>
      <c r="K155" s="96"/>
      <c r="L155" s="97"/>
      <c r="M155" s="97"/>
      <c r="N155" s="97"/>
      <c r="O155" s="97"/>
      <c r="P155" s="98"/>
      <c r="Q155" s="96"/>
      <c r="R155" s="97"/>
      <c r="S155" s="97"/>
      <c r="T155" s="97"/>
      <c r="U155" s="97"/>
      <c r="V155" s="98"/>
    </row>
    <row r="156" spans="5:22" ht="8.25" customHeight="1">
      <c r="E156" s="96"/>
      <c r="F156" s="97"/>
      <c r="G156" s="97"/>
      <c r="H156" s="97"/>
      <c r="I156" s="97"/>
      <c r="J156" s="98"/>
      <c r="K156" s="96"/>
      <c r="L156" s="97"/>
      <c r="M156" s="97"/>
      <c r="N156" s="97"/>
      <c r="O156" s="97"/>
      <c r="P156" s="98"/>
      <c r="Q156" s="96"/>
      <c r="R156" s="97"/>
      <c r="S156" s="97"/>
      <c r="T156" s="97"/>
      <c r="U156" s="97"/>
      <c r="V156" s="98"/>
    </row>
    <row r="157" spans="5:22" ht="8.25" customHeight="1">
      <c r="E157" s="96">
        <f t="shared" ref="E157" si="107">ROUNDUP(IF(W22&gt;=2,IF(AC22/1.98-AI22&lt;0,ABS(AC22/1.98-AI22),0),0),)</f>
        <v>0</v>
      </c>
      <c r="F157" s="97"/>
      <c r="G157" s="97"/>
      <c r="H157" s="97"/>
      <c r="I157" s="97"/>
      <c r="J157" s="98"/>
      <c r="K157" s="96">
        <f t="shared" ref="K157" si="108">ROUNDUP(IF(W22&gt;=2,IF(AC22/1.98-BA22&lt;0,ABS(AC22/1.98-BA22),0),0),)</f>
        <v>0</v>
      </c>
      <c r="L157" s="97"/>
      <c r="M157" s="97"/>
      <c r="N157" s="97"/>
      <c r="O157" s="97"/>
      <c r="P157" s="98"/>
      <c r="Q157" s="96">
        <f t="shared" ref="Q157" si="109">ROUNDUP(IF(W22&gt;=2,IF(AC22/1.98-BY22&lt;0,ABS(AC22/1.98-BY22),0),0),)</f>
        <v>0</v>
      </c>
      <c r="R157" s="97"/>
      <c r="S157" s="97"/>
      <c r="T157" s="97"/>
      <c r="U157" s="97"/>
      <c r="V157" s="98"/>
    </row>
    <row r="158" spans="5:22" ht="8.25" customHeight="1">
      <c r="E158" s="96"/>
      <c r="F158" s="97"/>
      <c r="G158" s="97"/>
      <c r="H158" s="97"/>
      <c r="I158" s="97"/>
      <c r="J158" s="98"/>
      <c r="K158" s="96"/>
      <c r="L158" s="97"/>
      <c r="M158" s="97"/>
      <c r="N158" s="97"/>
      <c r="O158" s="97"/>
      <c r="P158" s="98"/>
      <c r="Q158" s="96"/>
      <c r="R158" s="97"/>
      <c r="S158" s="97"/>
      <c r="T158" s="97"/>
      <c r="U158" s="97"/>
      <c r="V158" s="98"/>
    </row>
    <row r="159" spans="5:22" ht="8.25" customHeight="1">
      <c r="E159" s="96"/>
      <c r="F159" s="97"/>
      <c r="G159" s="97"/>
      <c r="H159" s="97"/>
      <c r="I159" s="97"/>
      <c r="J159" s="98"/>
      <c r="K159" s="96"/>
      <c r="L159" s="97"/>
      <c r="M159" s="97"/>
      <c r="N159" s="97"/>
      <c r="O159" s="97"/>
      <c r="P159" s="98"/>
      <c r="Q159" s="96"/>
      <c r="R159" s="97"/>
      <c r="S159" s="97"/>
      <c r="T159" s="97"/>
      <c r="U159" s="97"/>
      <c r="V159" s="98"/>
    </row>
    <row r="160" spans="5:22" ht="8.25" customHeight="1">
      <c r="E160" s="96">
        <f t="shared" ref="E160" si="110">ROUNDUP(IF(W25&gt;=2,IF(AC25/1.98-AI25&lt;0,ABS(AC25/1.98-AI25),0),0),)</f>
        <v>0</v>
      </c>
      <c r="F160" s="97"/>
      <c r="G160" s="97"/>
      <c r="H160" s="97"/>
      <c r="I160" s="97"/>
      <c r="J160" s="98"/>
      <c r="K160" s="96">
        <f t="shared" ref="K160" si="111">ROUNDUP(IF(W25&gt;=2,IF(AC25/1.98-BA25&lt;0,ABS(AC25/1.98-BA25),0),0),)</f>
        <v>0</v>
      </c>
      <c r="L160" s="97"/>
      <c r="M160" s="97"/>
      <c r="N160" s="97"/>
      <c r="O160" s="97"/>
      <c r="P160" s="98"/>
      <c r="Q160" s="96">
        <f t="shared" ref="Q160" si="112">ROUNDUP(IF(W25&gt;=2,IF(AC25/1.98-BY25&lt;0,ABS(AC25/1.98-BY25),0),0),)</f>
        <v>0</v>
      </c>
      <c r="R160" s="97"/>
      <c r="S160" s="97"/>
      <c r="T160" s="97"/>
      <c r="U160" s="97"/>
      <c r="V160" s="98"/>
    </row>
    <row r="161" spans="5:22" ht="8.25" customHeight="1">
      <c r="E161" s="96"/>
      <c r="F161" s="97"/>
      <c r="G161" s="97"/>
      <c r="H161" s="97"/>
      <c r="I161" s="97"/>
      <c r="J161" s="98"/>
      <c r="K161" s="96"/>
      <c r="L161" s="97"/>
      <c r="M161" s="97"/>
      <c r="N161" s="97"/>
      <c r="O161" s="97"/>
      <c r="P161" s="98"/>
      <c r="Q161" s="96"/>
      <c r="R161" s="97"/>
      <c r="S161" s="97"/>
      <c r="T161" s="97"/>
      <c r="U161" s="97"/>
      <c r="V161" s="98"/>
    </row>
    <row r="162" spans="5:22" ht="8.25" customHeight="1">
      <c r="E162" s="96"/>
      <c r="F162" s="97"/>
      <c r="G162" s="97"/>
      <c r="H162" s="97"/>
      <c r="I162" s="97"/>
      <c r="J162" s="98"/>
      <c r="K162" s="96"/>
      <c r="L162" s="97"/>
      <c r="M162" s="97"/>
      <c r="N162" s="97"/>
      <c r="O162" s="97"/>
      <c r="P162" s="98"/>
      <c r="Q162" s="96"/>
      <c r="R162" s="97"/>
      <c r="S162" s="97"/>
      <c r="T162" s="97"/>
      <c r="U162" s="97"/>
      <c r="V162" s="98"/>
    </row>
    <row r="163" spans="5:22" ht="8.25" customHeight="1">
      <c r="E163" s="96">
        <f t="shared" ref="E163" si="113">ROUNDUP(IF(W28&gt;=2,IF(AC28/1.98-AI28&lt;0,ABS(AC28/1.98-AI28),0),0),)</f>
        <v>0</v>
      </c>
      <c r="F163" s="97"/>
      <c r="G163" s="97"/>
      <c r="H163" s="97"/>
      <c r="I163" s="97"/>
      <c r="J163" s="98"/>
      <c r="K163" s="96">
        <f t="shared" ref="K163" si="114">ROUNDUP(IF(W28&gt;=2,IF(AC28/1.98-BA28&lt;0,ABS(AC28/1.98-BA28),0),0),)</f>
        <v>0</v>
      </c>
      <c r="L163" s="97"/>
      <c r="M163" s="97"/>
      <c r="N163" s="97"/>
      <c r="O163" s="97"/>
      <c r="P163" s="98"/>
      <c r="Q163" s="96">
        <f t="shared" ref="Q163" si="115">ROUNDUP(IF(W28&gt;=2,IF(AC28/1.98-BY28&lt;0,ABS(AC28/1.98-BY28),0),0),)</f>
        <v>0</v>
      </c>
      <c r="R163" s="97"/>
      <c r="S163" s="97"/>
      <c r="T163" s="97"/>
      <c r="U163" s="97"/>
      <c r="V163" s="98"/>
    </row>
    <row r="164" spans="5:22" ht="8.25" customHeight="1">
      <c r="E164" s="96"/>
      <c r="F164" s="97"/>
      <c r="G164" s="97"/>
      <c r="H164" s="97"/>
      <c r="I164" s="97"/>
      <c r="J164" s="98"/>
      <c r="K164" s="96"/>
      <c r="L164" s="97"/>
      <c r="M164" s="97"/>
      <c r="N164" s="97"/>
      <c r="O164" s="97"/>
      <c r="P164" s="98"/>
      <c r="Q164" s="96"/>
      <c r="R164" s="97"/>
      <c r="S164" s="97"/>
      <c r="T164" s="97"/>
      <c r="U164" s="97"/>
      <c r="V164" s="98"/>
    </row>
    <row r="165" spans="5:22" ht="8.25" customHeight="1">
      <c r="E165" s="96"/>
      <c r="F165" s="97"/>
      <c r="G165" s="97"/>
      <c r="H165" s="97"/>
      <c r="I165" s="97"/>
      <c r="J165" s="98"/>
      <c r="K165" s="96"/>
      <c r="L165" s="97"/>
      <c r="M165" s="97"/>
      <c r="N165" s="97"/>
      <c r="O165" s="97"/>
      <c r="P165" s="98"/>
      <c r="Q165" s="96"/>
      <c r="R165" s="97"/>
      <c r="S165" s="97"/>
      <c r="T165" s="97"/>
      <c r="U165" s="97"/>
      <c r="V165" s="98"/>
    </row>
    <row r="166" spans="5:22" ht="8.25" customHeight="1">
      <c r="E166" s="96">
        <f t="shared" ref="E166" si="116">ROUNDUP(IF(W31&gt;=2,IF(AC31/1.98-AI31&lt;0,ABS(AC31/1.98-AI31),0),0),)</f>
        <v>0</v>
      </c>
      <c r="F166" s="97"/>
      <c r="G166" s="97"/>
      <c r="H166" s="97"/>
      <c r="I166" s="97"/>
      <c r="J166" s="98"/>
      <c r="K166" s="96">
        <f t="shared" ref="K166" si="117">ROUNDUP(IF(W31&gt;=2,IF(AC31/1.98-BA31&lt;0,ABS(AC31/1.98-BA31),0),0),)</f>
        <v>0</v>
      </c>
      <c r="L166" s="97"/>
      <c r="M166" s="97"/>
      <c r="N166" s="97"/>
      <c r="O166" s="97"/>
      <c r="P166" s="98"/>
      <c r="Q166" s="96">
        <f t="shared" ref="Q166" si="118">ROUNDUP(IF(W31&gt;=2,IF(AC31/1.98-BY31&lt;0,ABS(AC31/1.98-BY31),0),0),)</f>
        <v>0</v>
      </c>
      <c r="R166" s="97"/>
      <c r="S166" s="97"/>
      <c r="T166" s="97"/>
      <c r="U166" s="97"/>
      <c r="V166" s="98"/>
    </row>
    <row r="167" spans="5:22" ht="8.25" customHeight="1">
      <c r="E167" s="96"/>
      <c r="F167" s="97"/>
      <c r="G167" s="97"/>
      <c r="H167" s="97"/>
      <c r="I167" s="97"/>
      <c r="J167" s="98"/>
      <c r="K167" s="96"/>
      <c r="L167" s="97"/>
      <c r="M167" s="97"/>
      <c r="N167" s="97"/>
      <c r="O167" s="97"/>
      <c r="P167" s="98"/>
      <c r="Q167" s="96"/>
      <c r="R167" s="97"/>
      <c r="S167" s="97"/>
      <c r="T167" s="97"/>
      <c r="U167" s="97"/>
      <c r="V167" s="98"/>
    </row>
    <row r="168" spans="5:22" ht="8.25" customHeight="1">
      <c r="E168" s="96"/>
      <c r="F168" s="97"/>
      <c r="G168" s="97"/>
      <c r="H168" s="97"/>
      <c r="I168" s="97"/>
      <c r="J168" s="98"/>
      <c r="K168" s="96"/>
      <c r="L168" s="97"/>
      <c r="M168" s="97"/>
      <c r="N168" s="97"/>
      <c r="O168" s="97"/>
      <c r="P168" s="98"/>
      <c r="Q168" s="96"/>
      <c r="R168" s="97"/>
      <c r="S168" s="97"/>
      <c r="T168" s="97"/>
      <c r="U168" s="97"/>
      <c r="V168" s="98"/>
    </row>
    <row r="169" spans="5:22" ht="8.25" customHeight="1">
      <c r="E169" s="96">
        <f t="shared" ref="E169" si="119">ROUNDUP(IF(W34&gt;=2,IF(AC34/1.98-AI34&lt;0,ABS(AC34/1.98-AI34),0),0),)</f>
        <v>0</v>
      </c>
      <c r="F169" s="97"/>
      <c r="G169" s="97"/>
      <c r="H169" s="97"/>
      <c r="I169" s="97"/>
      <c r="J169" s="98"/>
      <c r="K169" s="96">
        <f t="shared" ref="K169" si="120">ROUNDUP(IF(W34&gt;=2,IF(AC34/1.98-BA34&lt;0,ABS(AC34/1.98-BA34),0),0),)</f>
        <v>0</v>
      </c>
      <c r="L169" s="97"/>
      <c r="M169" s="97"/>
      <c r="N169" s="97"/>
      <c r="O169" s="97"/>
      <c r="P169" s="98"/>
      <c r="Q169" s="96">
        <f t="shared" ref="Q169" si="121">ROUNDUP(IF(W34&gt;=2,IF(AC34/1.98-BY34&lt;0,ABS(AC34/1.98-BY34),0),0),)</f>
        <v>0</v>
      </c>
      <c r="R169" s="97"/>
      <c r="S169" s="97"/>
      <c r="T169" s="97"/>
      <c r="U169" s="97"/>
      <c r="V169" s="98"/>
    </row>
    <row r="170" spans="5:22" ht="8.25" customHeight="1">
      <c r="E170" s="96"/>
      <c r="F170" s="97"/>
      <c r="G170" s="97"/>
      <c r="H170" s="97"/>
      <c r="I170" s="97"/>
      <c r="J170" s="98"/>
      <c r="K170" s="96"/>
      <c r="L170" s="97"/>
      <c r="M170" s="97"/>
      <c r="N170" s="97"/>
      <c r="O170" s="97"/>
      <c r="P170" s="98"/>
      <c r="Q170" s="96"/>
      <c r="R170" s="97"/>
      <c r="S170" s="97"/>
      <c r="T170" s="97"/>
      <c r="U170" s="97"/>
      <c r="V170" s="98"/>
    </row>
    <row r="171" spans="5:22" ht="8.25" customHeight="1">
      <c r="E171" s="96"/>
      <c r="F171" s="97"/>
      <c r="G171" s="97"/>
      <c r="H171" s="97"/>
      <c r="I171" s="97"/>
      <c r="J171" s="98"/>
      <c r="K171" s="96"/>
      <c r="L171" s="97"/>
      <c r="M171" s="97"/>
      <c r="N171" s="97"/>
      <c r="O171" s="97"/>
      <c r="P171" s="98"/>
      <c r="Q171" s="96"/>
      <c r="R171" s="97"/>
      <c r="S171" s="97"/>
      <c r="T171" s="97"/>
      <c r="U171" s="97"/>
      <c r="V171" s="98"/>
    </row>
    <row r="172" spans="5:22" ht="8.25" customHeight="1">
      <c r="E172" s="96">
        <f t="shared" ref="E172" si="122">ROUNDUP(IF(W37&gt;=2,IF(AC37/1.98-AI37&lt;0,ABS(AC37/1.98-AI37),0),0),)</f>
        <v>0</v>
      </c>
      <c r="F172" s="97"/>
      <c r="G172" s="97"/>
      <c r="H172" s="97"/>
      <c r="I172" s="97"/>
      <c r="J172" s="98"/>
      <c r="K172" s="96">
        <f t="shared" ref="K172" si="123">ROUNDUP(IF(W37&gt;=2,IF(AC37/1.98-BA37&lt;0,ABS(AC37/1.98-BA37),0),0),)</f>
        <v>0</v>
      </c>
      <c r="L172" s="97"/>
      <c r="M172" s="97"/>
      <c r="N172" s="97"/>
      <c r="O172" s="97"/>
      <c r="P172" s="98"/>
      <c r="Q172" s="96">
        <f t="shared" ref="Q172" si="124">ROUNDUP(IF(W37&gt;=2,IF(AC37/1.98-BY37&lt;0,ABS(AC37/1.98-BY37),0),0),)</f>
        <v>0</v>
      </c>
      <c r="R172" s="97"/>
      <c r="S172" s="97"/>
      <c r="T172" s="97"/>
      <c r="U172" s="97"/>
      <c r="V172" s="98"/>
    </row>
    <row r="173" spans="5:22" ht="8.25" customHeight="1">
      <c r="E173" s="96"/>
      <c r="F173" s="97"/>
      <c r="G173" s="97"/>
      <c r="H173" s="97"/>
      <c r="I173" s="97"/>
      <c r="J173" s="98"/>
      <c r="K173" s="96"/>
      <c r="L173" s="97"/>
      <c r="M173" s="97"/>
      <c r="N173" s="97"/>
      <c r="O173" s="97"/>
      <c r="P173" s="98"/>
      <c r="Q173" s="96"/>
      <c r="R173" s="97"/>
      <c r="S173" s="97"/>
      <c r="T173" s="97"/>
      <c r="U173" s="97"/>
      <c r="V173" s="98"/>
    </row>
    <row r="174" spans="5:22" ht="8.25" customHeight="1">
      <c r="E174" s="96"/>
      <c r="F174" s="97"/>
      <c r="G174" s="97"/>
      <c r="H174" s="97"/>
      <c r="I174" s="97"/>
      <c r="J174" s="98"/>
      <c r="K174" s="96"/>
      <c r="L174" s="97"/>
      <c r="M174" s="97"/>
      <c r="N174" s="97"/>
      <c r="O174" s="97"/>
      <c r="P174" s="98"/>
      <c r="Q174" s="96"/>
      <c r="R174" s="97"/>
      <c r="S174" s="97"/>
      <c r="T174" s="97"/>
      <c r="U174" s="97"/>
      <c r="V174" s="98"/>
    </row>
    <row r="175" spans="5:22" ht="8.25" customHeight="1">
      <c r="E175" s="96">
        <f t="shared" ref="E175" si="125">ROUNDUP(IF(W40&gt;=2,IF(AC40/1.98-AI40&lt;0,ABS(AC40/1.98-AI40),0),0),)</f>
        <v>0</v>
      </c>
      <c r="F175" s="97"/>
      <c r="G175" s="97"/>
      <c r="H175" s="97"/>
      <c r="I175" s="97"/>
      <c r="J175" s="98"/>
      <c r="K175" s="96">
        <f t="shared" ref="K175" si="126">ROUNDUP(IF(W40&gt;=2,IF(AC40/1.98-BA40&lt;0,ABS(AC40/1.98-BA40),0),0),)</f>
        <v>0</v>
      </c>
      <c r="L175" s="97"/>
      <c r="M175" s="97"/>
      <c r="N175" s="97"/>
      <c r="O175" s="97"/>
      <c r="P175" s="98"/>
      <c r="Q175" s="96">
        <f t="shared" ref="Q175" si="127">ROUNDUP(IF(W40&gt;=2,IF(AC40/1.98-BY40&lt;0,ABS(AC40/1.98-BY40),0),0),)</f>
        <v>0</v>
      </c>
      <c r="R175" s="97"/>
      <c r="S175" s="97"/>
      <c r="T175" s="97"/>
      <c r="U175" s="97"/>
      <c r="V175" s="98"/>
    </row>
    <row r="176" spans="5:22" ht="8.25" customHeight="1">
      <c r="E176" s="96"/>
      <c r="F176" s="97"/>
      <c r="G176" s="97"/>
      <c r="H176" s="97"/>
      <c r="I176" s="97"/>
      <c r="J176" s="98"/>
      <c r="K176" s="96"/>
      <c r="L176" s="97"/>
      <c r="M176" s="97"/>
      <c r="N176" s="97"/>
      <c r="O176" s="97"/>
      <c r="P176" s="98"/>
      <c r="Q176" s="96"/>
      <c r="R176" s="97"/>
      <c r="S176" s="97"/>
      <c r="T176" s="97"/>
      <c r="U176" s="97"/>
      <c r="V176" s="98"/>
    </row>
    <row r="177" spans="5:22" ht="8.25" customHeight="1">
      <c r="E177" s="96"/>
      <c r="F177" s="97"/>
      <c r="G177" s="97"/>
      <c r="H177" s="97"/>
      <c r="I177" s="97"/>
      <c r="J177" s="98"/>
      <c r="K177" s="96"/>
      <c r="L177" s="97"/>
      <c r="M177" s="97"/>
      <c r="N177" s="97"/>
      <c r="O177" s="97"/>
      <c r="P177" s="98"/>
      <c r="Q177" s="96"/>
      <c r="R177" s="97"/>
      <c r="S177" s="97"/>
      <c r="T177" s="97"/>
      <c r="U177" s="97"/>
      <c r="V177" s="98"/>
    </row>
    <row r="178" spans="5:22" ht="8.25" customHeight="1">
      <c r="E178" s="96">
        <f t="shared" ref="E178" si="128">ROUNDUP(IF(W43&gt;=2,IF(AC43/1.98-AI43&lt;0,ABS(AC43/1.98-AI43),0),0),)</f>
        <v>0</v>
      </c>
      <c r="F178" s="97"/>
      <c r="G178" s="97"/>
      <c r="H178" s="97"/>
      <c r="I178" s="97"/>
      <c r="J178" s="98"/>
      <c r="K178" s="96">
        <f t="shared" ref="K178" si="129">ROUNDUP(IF(W43&gt;=2,IF(AC43/1.98-BA43&lt;0,ABS(AC43/1.98-BA43),0),0),)</f>
        <v>0</v>
      </c>
      <c r="L178" s="97"/>
      <c r="M178" s="97"/>
      <c r="N178" s="97"/>
      <c r="O178" s="97"/>
      <c r="P178" s="98"/>
      <c r="Q178" s="96">
        <f t="shared" ref="Q178" si="130">ROUNDUP(IF(W43&gt;=2,IF(AC43/1.98-BY43&lt;0,ABS(AC43/1.98-BY43),0),0),)</f>
        <v>0</v>
      </c>
      <c r="R178" s="97"/>
      <c r="S178" s="97"/>
      <c r="T178" s="97"/>
      <c r="U178" s="97"/>
      <c r="V178" s="98"/>
    </row>
    <row r="179" spans="5:22" ht="8.25" customHeight="1">
      <c r="E179" s="96"/>
      <c r="F179" s="97"/>
      <c r="G179" s="97"/>
      <c r="H179" s="97"/>
      <c r="I179" s="97"/>
      <c r="J179" s="98"/>
      <c r="K179" s="96"/>
      <c r="L179" s="97"/>
      <c r="M179" s="97"/>
      <c r="N179" s="97"/>
      <c r="O179" s="97"/>
      <c r="P179" s="98"/>
      <c r="Q179" s="96"/>
      <c r="R179" s="97"/>
      <c r="S179" s="97"/>
      <c r="T179" s="97"/>
      <c r="U179" s="97"/>
      <c r="V179" s="98"/>
    </row>
    <row r="180" spans="5:22" ht="8.25" customHeight="1">
      <c r="E180" s="96"/>
      <c r="F180" s="97"/>
      <c r="G180" s="97"/>
      <c r="H180" s="97"/>
      <c r="I180" s="97"/>
      <c r="J180" s="98"/>
      <c r="K180" s="96"/>
      <c r="L180" s="97"/>
      <c r="M180" s="97"/>
      <c r="N180" s="97"/>
      <c r="O180" s="97"/>
      <c r="P180" s="98"/>
      <c r="Q180" s="96"/>
      <c r="R180" s="97"/>
      <c r="S180" s="97"/>
      <c r="T180" s="97"/>
      <c r="U180" s="97"/>
      <c r="V180" s="98"/>
    </row>
    <row r="181" spans="5:22" ht="8.25" customHeight="1">
      <c r="E181" s="96">
        <f t="shared" ref="E181" si="131">ROUNDUP(IF(W46&gt;=2,IF(AC46/1.98-AI46&lt;0,ABS(AC46/1.98-AI46),0),0),)</f>
        <v>0</v>
      </c>
      <c r="F181" s="97"/>
      <c r="G181" s="97"/>
      <c r="H181" s="97"/>
      <c r="I181" s="97"/>
      <c r="J181" s="98"/>
      <c r="K181" s="96">
        <f t="shared" ref="K181" si="132">ROUNDUP(IF(W46&gt;=2,IF(AC46/1.98-BA46&lt;0,ABS(AC46/1.98-BA46),0),0),)</f>
        <v>0</v>
      </c>
      <c r="L181" s="97"/>
      <c r="M181" s="97"/>
      <c r="N181" s="97"/>
      <c r="O181" s="97"/>
      <c r="P181" s="98"/>
      <c r="Q181" s="96">
        <f t="shared" ref="Q181" si="133">ROUNDUP(IF(W46&gt;=2,IF(AC46/1.98-BY46&lt;0,ABS(AC46/1.98-BY46),0),0),)</f>
        <v>0</v>
      </c>
      <c r="R181" s="97"/>
      <c r="S181" s="97"/>
      <c r="T181" s="97"/>
      <c r="U181" s="97"/>
      <c r="V181" s="98"/>
    </row>
    <row r="182" spans="5:22" ht="8.25" customHeight="1">
      <c r="E182" s="96"/>
      <c r="F182" s="97"/>
      <c r="G182" s="97"/>
      <c r="H182" s="97"/>
      <c r="I182" s="97"/>
      <c r="J182" s="98"/>
      <c r="K182" s="96"/>
      <c r="L182" s="97"/>
      <c r="M182" s="97"/>
      <c r="N182" s="97"/>
      <c r="O182" s="97"/>
      <c r="P182" s="98"/>
      <c r="Q182" s="96"/>
      <c r="R182" s="97"/>
      <c r="S182" s="97"/>
      <c r="T182" s="97"/>
      <c r="U182" s="97"/>
      <c r="V182" s="98"/>
    </row>
    <row r="183" spans="5:22" ht="8.25" customHeight="1">
      <c r="E183" s="96"/>
      <c r="F183" s="97"/>
      <c r="G183" s="97"/>
      <c r="H183" s="97"/>
      <c r="I183" s="97"/>
      <c r="J183" s="98"/>
      <c r="K183" s="96"/>
      <c r="L183" s="97"/>
      <c r="M183" s="97"/>
      <c r="N183" s="97"/>
      <c r="O183" s="97"/>
      <c r="P183" s="98"/>
      <c r="Q183" s="96"/>
      <c r="R183" s="97"/>
      <c r="S183" s="97"/>
      <c r="T183" s="97"/>
      <c r="U183" s="97"/>
      <c r="V183" s="98"/>
    </row>
  </sheetData>
  <mergeCells count="511">
    <mergeCell ref="CE67:CJ69"/>
    <mergeCell ref="CK67:CP69"/>
    <mergeCell ref="A82:C84"/>
    <mergeCell ref="D82:P84"/>
    <mergeCell ref="Q82:V84"/>
    <mergeCell ref="W82:AB84"/>
    <mergeCell ref="AC82:AH84"/>
    <mergeCell ref="BM82:BR84"/>
    <mergeCell ref="AI82:AN84"/>
    <mergeCell ref="AO82:AT84"/>
    <mergeCell ref="AU82:AZ84"/>
    <mergeCell ref="BA82:BF84"/>
    <mergeCell ref="BG82:BL84"/>
    <mergeCell ref="BY82:CD84"/>
    <mergeCell ref="CE82:CJ84"/>
    <mergeCell ref="CK82:CP84"/>
    <mergeCell ref="A67:AB69"/>
    <mergeCell ref="AC67:AH69"/>
    <mergeCell ref="AI67:AN69"/>
    <mergeCell ref="AO67:AT69"/>
    <mergeCell ref="AU67:AZ69"/>
    <mergeCell ref="BA67:BF69"/>
    <mergeCell ref="BG67:BL69"/>
    <mergeCell ref="BM67:BR69"/>
    <mergeCell ref="BY67:CD69"/>
    <mergeCell ref="A58:C60"/>
    <mergeCell ref="D58:P60"/>
    <mergeCell ref="Q58:V60"/>
    <mergeCell ref="A61:C63"/>
    <mergeCell ref="D61:P63"/>
    <mergeCell ref="Q61:V63"/>
    <mergeCell ref="A64:C66"/>
    <mergeCell ref="D64:P66"/>
    <mergeCell ref="Q64:V66"/>
    <mergeCell ref="A10:C12"/>
    <mergeCell ref="D10:P12"/>
    <mergeCell ref="Q10:V12"/>
    <mergeCell ref="AU10:AZ12"/>
    <mergeCell ref="BA10:BF12"/>
    <mergeCell ref="BG10:BL12"/>
    <mergeCell ref="BM10:BR12"/>
    <mergeCell ref="BY10:CD12"/>
    <mergeCell ref="AI7:AN9"/>
    <mergeCell ref="AO7:AT9"/>
    <mergeCell ref="AU7:AZ9"/>
    <mergeCell ref="BA7:BF9"/>
    <mergeCell ref="BG7:BL9"/>
    <mergeCell ref="BM7:BR9"/>
    <mergeCell ref="BY7:CD9"/>
    <mergeCell ref="CE7:CJ9"/>
    <mergeCell ref="CK7:CP9"/>
    <mergeCell ref="A1:W1"/>
    <mergeCell ref="A2:CP3"/>
    <mergeCell ref="A5:C9"/>
    <mergeCell ref="D5:P9"/>
    <mergeCell ref="Q5:V9"/>
    <mergeCell ref="W5:AB9"/>
    <mergeCell ref="AC5:AH9"/>
    <mergeCell ref="BA5:CP5"/>
    <mergeCell ref="BU1:CC1"/>
    <mergeCell ref="CD1:CO1"/>
    <mergeCell ref="AI5:AP6"/>
    <mergeCell ref="AQ5:AQ6"/>
    <mergeCell ref="AR5:AU6"/>
    <mergeCell ref="AV5:AV6"/>
    <mergeCell ref="AW5:AZ6"/>
    <mergeCell ref="BA6:BH6"/>
    <mergeCell ref="BJ6:BM6"/>
    <mergeCell ref="BO6:BR6"/>
    <mergeCell ref="BY6:CF6"/>
    <mergeCell ref="CH6:CK6"/>
    <mergeCell ref="CM6:CP6"/>
    <mergeCell ref="W16:AB18"/>
    <mergeCell ref="AC16:AH18"/>
    <mergeCell ref="AI16:AN18"/>
    <mergeCell ref="AO16:AT18"/>
    <mergeCell ref="AI13:AN15"/>
    <mergeCell ref="AO13:AT15"/>
    <mergeCell ref="CE10:CJ12"/>
    <mergeCell ref="CK10:CP12"/>
    <mergeCell ref="A13:C15"/>
    <mergeCell ref="D13:P15"/>
    <mergeCell ref="Q13:V15"/>
    <mergeCell ref="W13:AB15"/>
    <mergeCell ref="AC13:AH15"/>
    <mergeCell ref="BY13:CD15"/>
    <mergeCell ref="CE13:CJ15"/>
    <mergeCell ref="CK13:CP15"/>
    <mergeCell ref="AU13:AZ15"/>
    <mergeCell ref="BA13:BF15"/>
    <mergeCell ref="BG13:BL15"/>
    <mergeCell ref="BM13:BR15"/>
    <mergeCell ref="W10:AB12"/>
    <mergeCell ref="AC10:AH12"/>
    <mergeCell ref="AI10:AN12"/>
    <mergeCell ref="AO10:AT12"/>
    <mergeCell ref="CK16:CP18"/>
    <mergeCell ref="A19:C21"/>
    <mergeCell ref="D19:P21"/>
    <mergeCell ref="Q19:V21"/>
    <mergeCell ref="W19:AB21"/>
    <mergeCell ref="AC19:AH21"/>
    <mergeCell ref="AI19:AN21"/>
    <mergeCell ref="AO19:AT21"/>
    <mergeCell ref="AU19:AZ21"/>
    <mergeCell ref="BA19:BF21"/>
    <mergeCell ref="AU16:AZ18"/>
    <mergeCell ref="BA16:BF18"/>
    <mergeCell ref="BG16:BL18"/>
    <mergeCell ref="BM16:BR18"/>
    <mergeCell ref="BY16:CD18"/>
    <mergeCell ref="CE16:CJ18"/>
    <mergeCell ref="BG19:BL21"/>
    <mergeCell ref="BM19:BR21"/>
    <mergeCell ref="BY19:CD21"/>
    <mergeCell ref="CE19:CJ21"/>
    <mergeCell ref="CK19:CP21"/>
    <mergeCell ref="A16:C18"/>
    <mergeCell ref="D16:P18"/>
    <mergeCell ref="Q16:V18"/>
    <mergeCell ref="A22:C24"/>
    <mergeCell ref="D22:P24"/>
    <mergeCell ref="Q22:V24"/>
    <mergeCell ref="W22:AB24"/>
    <mergeCell ref="AC22:AH24"/>
    <mergeCell ref="BY22:CD24"/>
    <mergeCell ref="CE22:CJ24"/>
    <mergeCell ref="CK22:CP24"/>
    <mergeCell ref="A25:C27"/>
    <mergeCell ref="D25:P27"/>
    <mergeCell ref="Q25:V27"/>
    <mergeCell ref="W25:AB27"/>
    <mergeCell ref="AC25:AH27"/>
    <mergeCell ref="AI25:AN27"/>
    <mergeCell ref="AO25:AT27"/>
    <mergeCell ref="AI22:AN24"/>
    <mergeCell ref="AO22:AT24"/>
    <mergeCell ref="AU22:AZ24"/>
    <mergeCell ref="BA22:BF24"/>
    <mergeCell ref="BG22:BL24"/>
    <mergeCell ref="BM22:BR24"/>
    <mergeCell ref="CK25:CP27"/>
    <mergeCell ref="AU25:AZ27"/>
    <mergeCell ref="BA25:BF27"/>
    <mergeCell ref="A28:C30"/>
    <mergeCell ref="D28:P30"/>
    <mergeCell ref="Q28:V30"/>
    <mergeCell ref="W28:AB30"/>
    <mergeCell ref="AC28:AH30"/>
    <mergeCell ref="AI28:AN30"/>
    <mergeCell ref="AO28:AT30"/>
    <mergeCell ref="AU28:AZ30"/>
    <mergeCell ref="BA28:BF30"/>
    <mergeCell ref="BG25:BL27"/>
    <mergeCell ref="BM25:BR27"/>
    <mergeCell ref="BY25:CD27"/>
    <mergeCell ref="CE25:CJ27"/>
    <mergeCell ref="BG28:BL30"/>
    <mergeCell ref="BM28:BR30"/>
    <mergeCell ref="BY28:CD30"/>
    <mergeCell ref="CE28:CJ30"/>
    <mergeCell ref="CK28:CP30"/>
    <mergeCell ref="A31:C33"/>
    <mergeCell ref="D31:P33"/>
    <mergeCell ref="Q31:V33"/>
    <mergeCell ref="W31:AB33"/>
    <mergeCell ref="AC31:AH33"/>
    <mergeCell ref="BY31:CD33"/>
    <mergeCell ref="CE31:CJ33"/>
    <mergeCell ref="CK31:CP33"/>
    <mergeCell ref="A34:C36"/>
    <mergeCell ref="D34:P36"/>
    <mergeCell ref="Q34:V36"/>
    <mergeCell ref="W34:AB36"/>
    <mergeCell ref="AC34:AH36"/>
    <mergeCell ref="AI34:AN36"/>
    <mergeCell ref="AO34:AT36"/>
    <mergeCell ref="AI31:AN33"/>
    <mergeCell ref="AO31:AT33"/>
    <mergeCell ref="AU31:AZ33"/>
    <mergeCell ref="BA31:BF33"/>
    <mergeCell ref="BG31:BL33"/>
    <mergeCell ref="BM31:BR33"/>
    <mergeCell ref="CK34:CP36"/>
    <mergeCell ref="AU34:AZ36"/>
    <mergeCell ref="BA34:BF36"/>
    <mergeCell ref="A37:C39"/>
    <mergeCell ref="D37:P39"/>
    <mergeCell ref="Q37:V39"/>
    <mergeCell ref="W37:AB39"/>
    <mergeCell ref="AC37:AH39"/>
    <mergeCell ref="AI37:AN39"/>
    <mergeCell ref="AO37:AT39"/>
    <mergeCell ref="AU37:AZ39"/>
    <mergeCell ref="BA37:BF39"/>
    <mergeCell ref="BG34:BL36"/>
    <mergeCell ref="BM34:BR36"/>
    <mergeCell ref="BY34:CD36"/>
    <mergeCell ref="CE34:CJ36"/>
    <mergeCell ref="BG37:BL39"/>
    <mergeCell ref="BM37:BR39"/>
    <mergeCell ref="BY37:CD39"/>
    <mergeCell ref="CE37:CJ39"/>
    <mergeCell ref="CK37:CP39"/>
    <mergeCell ref="A40:C42"/>
    <mergeCell ref="D40:P42"/>
    <mergeCell ref="Q40:V42"/>
    <mergeCell ref="W40:AB42"/>
    <mergeCell ref="AC40:AH42"/>
    <mergeCell ref="BY40:CD42"/>
    <mergeCell ref="CE40:CJ42"/>
    <mergeCell ref="CK40:CP42"/>
    <mergeCell ref="A43:C45"/>
    <mergeCell ref="D43:P45"/>
    <mergeCell ref="Q43:V45"/>
    <mergeCell ref="W43:AB45"/>
    <mergeCell ref="AC43:AH45"/>
    <mergeCell ref="AI43:AN45"/>
    <mergeCell ref="AO43:AT45"/>
    <mergeCell ref="AI40:AN42"/>
    <mergeCell ref="AO40:AT42"/>
    <mergeCell ref="AU40:AZ42"/>
    <mergeCell ref="BA40:BF42"/>
    <mergeCell ref="BG40:BL42"/>
    <mergeCell ref="BM40:BR42"/>
    <mergeCell ref="CK43:CP45"/>
    <mergeCell ref="AU43:AZ45"/>
    <mergeCell ref="BA43:BF45"/>
    <mergeCell ref="A46:C48"/>
    <mergeCell ref="D46:P48"/>
    <mergeCell ref="Q46:V48"/>
    <mergeCell ref="W46:AB48"/>
    <mergeCell ref="AC46:AH48"/>
    <mergeCell ref="AI46:AN48"/>
    <mergeCell ref="AO46:AT48"/>
    <mergeCell ref="AU46:AZ48"/>
    <mergeCell ref="BA46:BF48"/>
    <mergeCell ref="BG43:BL45"/>
    <mergeCell ref="BM43:BR45"/>
    <mergeCell ref="BY43:CD45"/>
    <mergeCell ref="CE43:CJ45"/>
    <mergeCell ref="BG46:BL48"/>
    <mergeCell ref="BM46:BR48"/>
    <mergeCell ref="BY46:CD48"/>
    <mergeCell ref="CE46:CJ48"/>
    <mergeCell ref="CK46:CP48"/>
    <mergeCell ref="A49:C51"/>
    <mergeCell ref="D49:P51"/>
    <mergeCell ref="Q49:V51"/>
    <mergeCell ref="W49:AB51"/>
    <mergeCell ref="AC49:AH51"/>
    <mergeCell ref="BY49:CD51"/>
    <mergeCell ref="CE49:CJ51"/>
    <mergeCell ref="CK49:CP51"/>
    <mergeCell ref="A52:C54"/>
    <mergeCell ref="D52:P54"/>
    <mergeCell ref="Q52:V54"/>
    <mergeCell ref="AC52:AH54"/>
    <mergeCell ref="AI49:AN51"/>
    <mergeCell ref="AO49:AT51"/>
    <mergeCell ref="AU49:AZ51"/>
    <mergeCell ref="BA49:BF51"/>
    <mergeCell ref="BG49:BL51"/>
    <mergeCell ref="BM49:BR51"/>
    <mergeCell ref="A55:C57"/>
    <mergeCell ref="D55:P57"/>
    <mergeCell ref="Q55:V57"/>
    <mergeCell ref="AC55:AH57"/>
    <mergeCell ref="AC58:AH60"/>
    <mergeCell ref="AC61:AH63"/>
    <mergeCell ref="AC64:AH66"/>
    <mergeCell ref="W52:AB66"/>
    <mergeCell ref="AI52:CP66"/>
    <mergeCell ref="BA76:BF78"/>
    <mergeCell ref="AU73:AZ75"/>
    <mergeCell ref="BA73:BF75"/>
    <mergeCell ref="A70:C72"/>
    <mergeCell ref="D70:P72"/>
    <mergeCell ref="Q70:V72"/>
    <mergeCell ref="W70:AB72"/>
    <mergeCell ref="AC70:AH72"/>
    <mergeCell ref="A73:C75"/>
    <mergeCell ref="D73:P75"/>
    <mergeCell ref="Q73:V75"/>
    <mergeCell ref="W73:AB75"/>
    <mergeCell ref="AC73:AH75"/>
    <mergeCell ref="Q76:V78"/>
    <mergeCell ref="W76:AB78"/>
    <mergeCell ref="AI76:AN78"/>
    <mergeCell ref="AO76:AT78"/>
    <mergeCell ref="AU76:AZ78"/>
    <mergeCell ref="CT3:CT4"/>
    <mergeCell ref="CT5:CT7"/>
    <mergeCell ref="AI79:AN81"/>
    <mergeCell ref="AO79:AT81"/>
    <mergeCell ref="AU79:AZ81"/>
    <mergeCell ref="BA79:BF81"/>
    <mergeCell ref="BG79:BL81"/>
    <mergeCell ref="BM79:BR81"/>
    <mergeCell ref="BG76:BL78"/>
    <mergeCell ref="BM76:BR78"/>
    <mergeCell ref="BY76:CD78"/>
    <mergeCell ref="CE76:CJ78"/>
    <mergeCell ref="CK76:CP78"/>
    <mergeCell ref="CK73:CP75"/>
    <mergeCell ref="BY73:CD75"/>
    <mergeCell ref="CE73:CJ75"/>
    <mergeCell ref="BY70:CD72"/>
    <mergeCell ref="CE70:CJ72"/>
    <mergeCell ref="CK70:CP72"/>
    <mergeCell ref="AU70:AZ72"/>
    <mergeCell ref="BA70:BF72"/>
    <mergeCell ref="AI73:AN75"/>
    <mergeCell ref="AO73:AT75"/>
    <mergeCell ref="BG70:BL72"/>
    <mergeCell ref="BM70:BR72"/>
    <mergeCell ref="E92:J93"/>
    <mergeCell ref="K92:P93"/>
    <mergeCell ref="Q92:V93"/>
    <mergeCell ref="W92:AB93"/>
    <mergeCell ref="BY79:CD81"/>
    <mergeCell ref="CE79:CJ81"/>
    <mergeCell ref="CK79:CP81"/>
    <mergeCell ref="A87:CP87"/>
    <mergeCell ref="A88:CP88"/>
    <mergeCell ref="A79:C81"/>
    <mergeCell ref="D79:P81"/>
    <mergeCell ref="Q79:V81"/>
    <mergeCell ref="W79:AB81"/>
    <mergeCell ref="AC79:AH81"/>
    <mergeCell ref="A76:C78"/>
    <mergeCell ref="D76:P78"/>
    <mergeCell ref="BG73:BL75"/>
    <mergeCell ref="BM73:BR75"/>
    <mergeCell ref="AI70:AN72"/>
    <mergeCell ref="AO70:AT72"/>
    <mergeCell ref="AC76:AH78"/>
    <mergeCell ref="AO92:AT93"/>
    <mergeCell ref="AU92:AZ93"/>
    <mergeCell ref="E94:J96"/>
    <mergeCell ref="K94:P96"/>
    <mergeCell ref="Q94:V96"/>
    <mergeCell ref="W94:AB96"/>
    <mergeCell ref="AC92:AH93"/>
    <mergeCell ref="AI92:AN93"/>
    <mergeCell ref="AO94:AT96"/>
    <mergeCell ref="AU94:AZ96"/>
    <mergeCell ref="AC100:AH102"/>
    <mergeCell ref="K97:P99"/>
    <mergeCell ref="Q97:V99"/>
    <mergeCell ref="W97:AB99"/>
    <mergeCell ref="AC94:AH96"/>
    <mergeCell ref="AO97:AT99"/>
    <mergeCell ref="AU97:AZ99"/>
    <mergeCell ref="E100:J102"/>
    <mergeCell ref="K100:P102"/>
    <mergeCell ref="Q100:V102"/>
    <mergeCell ref="W100:AB102"/>
    <mergeCell ref="AC97:AH99"/>
    <mergeCell ref="AI97:AN99"/>
    <mergeCell ref="AO100:AT102"/>
    <mergeCell ref="AU100:AZ102"/>
    <mergeCell ref="E97:J99"/>
    <mergeCell ref="AO103:AT105"/>
    <mergeCell ref="AU103:AZ105"/>
    <mergeCell ref="E109:J110"/>
    <mergeCell ref="K109:P110"/>
    <mergeCell ref="Q109:V110"/>
    <mergeCell ref="W109:AB110"/>
    <mergeCell ref="AC103:AH105"/>
    <mergeCell ref="AI103:AN105"/>
    <mergeCell ref="AU109:AZ110"/>
    <mergeCell ref="AO109:AT110"/>
    <mergeCell ref="E103:J105"/>
    <mergeCell ref="K103:P105"/>
    <mergeCell ref="Q103:V105"/>
    <mergeCell ref="W103:AB105"/>
    <mergeCell ref="AC111:AH113"/>
    <mergeCell ref="AI111:AN113"/>
    <mergeCell ref="AU114:AZ116"/>
    <mergeCell ref="AO114:AT116"/>
    <mergeCell ref="E111:J113"/>
    <mergeCell ref="K111:P113"/>
    <mergeCell ref="Q111:V113"/>
    <mergeCell ref="W111:AB113"/>
    <mergeCell ref="AC109:AH110"/>
    <mergeCell ref="A109:D122"/>
    <mergeCell ref="A92:D105"/>
    <mergeCell ref="AU117:AZ119"/>
    <mergeCell ref="AO117:AT119"/>
    <mergeCell ref="E120:J122"/>
    <mergeCell ref="K120:P122"/>
    <mergeCell ref="Q120:V122"/>
    <mergeCell ref="W120:AB122"/>
    <mergeCell ref="AC117:AH119"/>
    <mergeCell ref="AI117:AN119"/>
    <mergeCell ref="AU120:AZ122"/>
    <mergeCell ref="AO120:AT122"/>
    <mergeCell ref="AC120:AH122"/>
    <mergeCell ref="E117:J119"/>
    <mergeCell ref="K117:P119"/>
    <mergeCell ref="Q117:V119"/>
    <mergeCell ref="W117:AB119"/>
    <mergeCell ref="AC114:AH116"/>
    <mergeCell ref="AU111:AZ113"/>
    <mergeCell ref="AO111:AT113"/>
    <mergeCell ref="E114:J116"/>
    <mergeCell ref="K114:P116"/>
    <mergeCell ref="Q114:V116"/>
    <mergeCell ref="W114:AB116"/>
    <mergeCell ref="AU126:AZ127"/>
    <mergeCell ref="AO126:AT127"/>
    <mergeCell ref="A126:D139"/>
    <mergeCell ref="E126:J127"/>
    <mergeCell ref="K126:P127"/>
    <mergeCell ref="Q126:V127"/>
    <mergeCell ref="W126:AB127"/>
    <mergeCell ref="AC126:AH127"/>
    <mergeCell ref="E137:J139"/>
    <mergeCell ref="K137:P139"/>
    <mergeCell ref="Q137:V139"/>
    <mergeCell ref="W137:AB139"/>
    <mergeCell ref="AC137:AH139"/>
    <mergeCell ref="E131:J133"/>
    <mergeCell ref="K131:P133"/>
    <mergeCell ref="Q131:V133"/>
    <mergeCell ref="W131:AB133"/>
    <mergeCell ref="AC131:AH133"/>
    <mergeCell ref="AU131:AZ133"/>
    <mergeCell ref="AI131:AN133"/>
    <mergeCell ref="AO131:AT133"/>
    <mergeCell ref="E128:J130"/>
    <mergeCell ref="K128:P130"/>
    <mergeCell ref="Q128:V130"/>
    <mergeCell ref="W128:AB130"/>
    <mergeCell ref="AC128:AH130"/>
    <mergeCell ref="AU128:AZ130"/>
    <mergeCell ref="AI128:AN130"/>
    <mergeCell ref="AO128:AT130"/>
    <mergeCell ref="AU137:AZ139"/>
    <mergeCell ref="AO137:AT139"/>
    <mergeCell ref="E134:J136"/>
    <mergeCell ref="K134:P136"/>
    <mergeCell ref="Q134:V136"/>
    <mergeCell ref="W134:AB136"/>
    <mergeCell ref="AC134:AH136"/>
    <mergeCell ref="AU134:AZ136"/>
    <mergeCell ref="AI134:AN136"/>
    <mergeCell ref="AO134:AT136"/>
    <mergeCell ref="E142:J144"/>
    <mergeCell ref="K142:P144"/>
    <mergeCell ref="Q142:V144"/>
    <mergeCell ref="E145:J147"/>
    <mergeCell ref="K145:P147"/>
    <mergeCell ref="Q145:V147"/>
    <mergeCell ref="E148:J150"/>
    <mergeCell ref="K148:P150"/>
    <mergeCell ref="Q148:V150"/>
    <mergeCell ref="Q160:V162"/>
    <mergeCell ref="E163:J165"/>
    <mergeCell ref="K163:P165"/>
    <mergeCell ref="Q163:V165"/>
    <mergeCell ref="E166:J168"/>
    <mergeCell ref="K166:P168"/>
    <mergeCell ref="Q166:V168"/>
    <mergeCell ref="E151:J153"/>
    <mergeCell ref="K151:P153"/>
    <mergeCell ref="Q151:V153"/>
    <mergeCell ref="E154:J156"/>
    <mergeCell ref="K154:P156"/>
    <mergeCell ref="Q154:V156"/>
    <mergeCell ref="E157:J159"/>
    <mergeCell ref="K157:P159"/>
    <mergeCell ref="Q157:V159"/>
    <mergeCell ref="E178:J180"/>
    <mergeCell ref="K178:P180"/>
    <mergeCell ref="Q178:V180"/>
    <mergeCell ref="E181:J183"/>
    <mergeCell ref="K181:P183"/>
    <mergeCell ref="Q181:V183"/>
    <mergeCell ref="AI94:AN96"/>
    <mergeCell ref="AI100:AN102"/>
    <mergeCell ref="AI109:AN110"/>
    <mergeCell ref="AI114:AN116"/>
    <mergeCell ref="AI120:AN122"/>
    <mergeCell ref="AI126:AN127"/>
    <mergeCell ref="AI137:AN139"/>
    <mergeCell ref="E169:J171"/>
    <mergeCell ref="K169:P171"/>
    <mergeCell ref="Q169:V171"/>
    <mergeCell ref="E172:J174"/>
    <mergeCell ref="K172:P174"/>
    <mergeCell ref="Q172:V174"/>
    <mergeCell ref="E175:J177"/>
    <mergeCell ref="K175:P177"/>
    <mergeCell ref="Q175:V177"/>
    <mergeCell ref="E160:J162"/>
    <mergeCell ref="K160:P162"/>
    <mergeCell ref="BS85:BX86"/>
    <mergeCell ref="BY85:CD86"/>
    <mergeCell ref="CE85:CJ86"/>
    <mergeCell ref="CK85:CP86"/>
    <mergeCell ref="A85:C86"/>
    <mergeCell ref="D85:P86"/>
    <mergeCell ref="Q85:AH86"/>
    <mergeCell ref="AI85:AN86"/>
    <mergeCell ref="AO85:AT86"/>
    <mergeCell ref="AU85:AZ86"/>
    <mergeCell ref="BA85:BF86"/>
    <mergeCell ref="BG85:BL86"/>
    <mergeCell ref="BM85:BR86"/>
  </mergeCells>
  <phoneticPr fontId="2"/>
  <conditionalFormatting sqref="AO10:AT48">
    <cfRule type="expression" dxfId="40" priority="55" stopIfTrue="1">
      <formula>AI10&lt;=0</formula>
    </cfRule>
  </conditionalFormatting>
  <conditionalFormatting sqref="BG10:BL48">
    <cfRule type="expression" dxfId="39" priority="51" stopIfTrue="1">
      <formula>BA10=""</formula>
    </cfRule>
  </conditionalFormatting>
  <conditionalFormatting sqref="AI28:AN30">
    <cfRule type="expression" dxfId="38" priority="45" stopIfTrue="1">
      <formula>$A28&lt;=0</formula>
    </cfRule>
  </conditionalFormatting>
  <conditionalFormatting sqref="AI31:AN48">
    <cfRule type="expression" dxfId="37" priority="44" stopIfTrue="1">
      <formula>$A31&lt;=0</formula>
    </cfRule>
  </conditionalFormatting>
  <conditionalFormatting sqref="AC28:AH30">
    <cfRule type="expression" dxfId="36" priority="43" stopIfTrue="1">
      <formula>$A28&lt;=0</formula>
    </cfRule>
  </conditionalFormatting>
  <conditionalFormatting sqref="AC10:AH27">
    <cfRule type="expression" dxfId="35" priority="42" stopIfTrue="1">
      <formula>$A10&lt;=0</formula>
    </cfRule>
  </conditionalFormatting>
  <conditionalFormatting sqref="AC31:AH48">
    <cfRule type="expression" dxfId="34" priority="41" stopIfTrue="1">
      <formula>$A31&lt;=0</formula>
    </cfRule>
  </conditionalFormatting>
  <conditionalFormatting sqref="AI10:AN27">
    <cfRule type="expression" dxfId="33" priority="40" stopIfTrue="1">
      <formula>$A10&lt;=0</formula>
    </cfRule>
  </conditionalFormatting>
  <conditionalFormatting sqref="W28:AB30">
    <cfRule type="expression" dxfId="32" priority="39" stopIfTrue="1">
      <formula>$A28&lt;=0</formula>
    </cfRule>
  </conditionalFormatting>
  <conditionalFormatting sqref="W10:AB27">
    <cfRule type="expression" dxfId="31" priority="38" stopIfTrue="1">
      <formula>$A10&lt;=0</formula>
    </cfRule>
  </conditionalFormatting>
  <conditionalFormatting sqref="W31:AB48">
    <cfRule type="expression" dxfId="30" priority="37" stopIfTrue="1">
      <formula>$A31&lt;=0</formula>
    </cfRule>
  </conditionalFormatting>
  <conditionalFormatting sqref="A28:C30">
    <cfRule type="expression" dxfId="29" priority="36" stopIfTrue="1">
      <formula>$A28&lt;=0</formula>
    </cfRule>
  </conditionalFormatting>
  <conditionalFormatting sqref="A10:C27">
    <cfRule type="expression" dxfId="28" priority="35" stopIfTrue="1">
      <formula>$A10&lt;=0</formula>
    </cfRule>
  </conditionalFormatting>
  <conditionalFormatting sqref="A31:C48">
    <cfRule type="expression" dxfId="27" priority="34" stopIfTrue="1">
      <formula>$A31&lt;=0</formula>
    </cfRule>
  </conditionalFormatting>
  <conditionalFormatting sqref="AU49:AZ51">
    <cfRule type="cellIs" dxfId="26" priority="33" stopIfTrue="1" operator="equal">
      <formula>"NG"</formula>
    </cfRule>
  </conditionalFormatting>
  <conditionalFormatting sqref="BM10:BR48">
    <cfRule type="cellIs" dxfId="25" priority="49" stopIfTrue="1" operator="equal">
      <formula>"NG"</formula>
    </cfRule>
    <cfRule type="expression" dxfId="24" priority="50" stopIfTrue="1">
      <formula>BA10=""</formula>
    </cfRule>
  </conditionalFormatting>
  <conditionalFormatting sqref="BM49:BR51">
    <cfRule type="expression" dxfId="23" priority="31">
      <formula>SUM($BA$10:$BF$48)=0</formula>
    </cfRule>
    <cfRule type="cellIs" dxfId="22" priority="32" operator="equal">
      <formula>"NG"</formula>
    </cfRule>
  </conditionalFormatting>
  <conditionalFormatting sqref="BG49:BL51">
    <cfRule type="expression" dxfId="21" priority="30">
      <formula>SUM($BA$10:$BF$48)=0</formula>
    </cfRule>
  </conditionalFormatting>
  <conditionalFormatting sqref="BA49:BF51">
    <cfRule type="expression" dxfId="20" priority="29">
      <formula>SUM($BA$10:$BF$48)=0</formula>
    </cfRule>
  </conditionalFormatting>
  <conditionalFormatting sqref="AU10:AZ48">
    <cfRule type="expression" dxfId="19" priority="28">
      <formula>AU10="NG"</formula>
    </cfRule>
  </conditionalFormatting>
  <conditionalFormatting sqref="AO49:AT51">
    <cfRule type="expression" dxfId="18" priority="25">
      <formula>$AC$49=""</formula>
    </cfRule>
  </conditionalFormatting>
  <conditionalFormatting sqref="AI49:AN51">
    <cfRule type="expression" dxfId="17" priority="22">
      <formula>AC49=""</formula>
    </cfRule>
  </conditionalFormatting>
  <conditionalFormatting sqref="AC70:AH81">
    <cfRule type="cellIs" dxfId="16" priority="21" operator="equal">
      <formula>0</formula>
    </cfRule>
  </conditionalFormatting>
  <conditionalFormatting sqref="CK10:CP48">
    <cfRule type="expression" dxfId="15" priority="16">
      <formula>BY10=""</formula>
    </cfRule>
    <cfRule type="cellIs" dxfId="14" priority="20" stopIfTrue="1" operator="equal">
      <formula>"NG"</formula>
    </cfRule>
  </conditionalFormatting>
  <conditionalFormatting sqref="CK49:CP51">
    <cfRule type="expression" dxfId="13" priority="19" stopIfTrue="1">
      <formula>SUM($BY$10:$CD$48)=0</formula>
    </cfRule>
  </conditionalFormatting>
  <conditionalFormatting sqref="CK49:CP51">
    <cfRule type="cellIs" dxfId="12" priority="18" stopIfTrue="1" operator="equal">
      <formula>"NG"</formula>
    </cfRule>
  </conditionalFormatting>
  <conditionalFormatting sqref="CE10:CJ48">
    <cfRule type="expression" dxfId="11" priority="17">
      <formula>BY10=""</formula>
    </cfRule>
  </conditionalFormatting>
  <conditionalFormatting sqref="CE49:CJ51">
    <cfRule type="expression" dxfId="10" priority="13">
      <formula>SUM($BY$10:$CD$48)=0</formula>
    </cfRule>
  </conditionalFormatting>
  <conditionalFormatting sqref="BY49:CD51">
    <cfRule type="expression" dxfId="9" priority="12">
      <formula>SUM($BY$10:$CD$48)=0</formula>
    </cfRule>
  </conditionalFormatting>
  <conditionalFormatting sqref="AO85">
    <cfRule type="expression" dxfId="8" priority="10" stopIfTrue="1">
      <formula>IF(AC85="",0,AC85)=0</formula>
    </cfRule>
  </conditionalFormatting>
  <conditionalFormatting sqref="AU85:AZ86">
    <cfRule type="cellIs" dxfId="7" priority="9" operator="equal">
      <formula>"NG"</formula>
    </cfRule>
  </conditionalFormatting>
  <conditionalFormatting sqref="CK85:CP86">
    <cfRule type="expression" dxfId="6" priority="7">
      <formula>SUM($BY$10:$CD$45)=0</formula>
    </cfRule>
    <cfRule type="expression" dxfId="5" priority="8">
      <formula>"NG"</formula>
    </cfRule>
  </conditionalFormatting>
  <conditionalFormatting sqref="BA85:BF86">
    <cfRule type="expression" dxfId="4" priority="6">
      <formula>SUM($BA$10:$BF$48)=0</formula>
    </cfRule>
  </conditionalFormatting>
  <conditionalFormatting sqref="BY85:CD86">
    <cfRule type="expression" dxfId="3" priority="5">
      <formula>SUM($BY$10:$CD$48)=0</formula>
    </cfRule>
  </conditionalFormatting>
  <conditionalFormatting sqref="AU70:AZ81 AU82">
    <cfRule type="cellIs" dxfId="2" priority="4" operator="equal">
      <formula>"NG"</formula>
    </cfRule>
  </conditionalFormatting>
  <conditionalFormatting sqref="CK70:CP81 CK82">
    <cfRule type="expression" dxfId="1" priority="3">
      <formula>"NG"</formula>
    </cfRule>
  </conditionalFormatting>
  <conditionalFormatting sqref="AC82:AH84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scale="73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保育所</vt:lpstr>
      <vt:lpstr>保育所!Print_Area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2015-01-09T06:19:47Z</cp:lastPrinted>
  <dcterms:created xsi:type="dcterms:W3CDTF">2014-09-08T04:07:40Z</dcterms:created>
  <dcterms:modified xsi:type="dcterms:W3CDTF">2022-10-20T08:43:19Z</dcterms:modified>
</cp:coreProperties>
</file>