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60487\Desktop\各室面積表\"/>
    </mc:Choice>
  </mc:AlternateContent>
  <bookViews>
    <workbookView xWindow="600" yWindow="180" windowWidth="19395" windowHeight="7770"/>
  </bookViews>
  <sheets>
    <sheet name="保育所型" sheetId="1" r:id="rId1"/>
  </sheets>
  <definedNames>
    <definedName name="_xlnm._FilterDatabase" localSheetId="0" hidden="1">保育所型!#REF!</definedName>
    <definedName name="_xlnm.Print_Area" localSheetId="0">保育所型!$A$1:$CP$91</definedName>
  </definedNames>
  <calcPr calcId="162913"/>
</workbook>
</file>

<file path=xl/calcChain.xml><?xml version="1.0" encoding="utf-8"?>
<calcChain xmlns="http://schemas.openxmlformats.org/spreadsheetml/2006/main">
  <c r="CK85" i="1" l="1"/>
  <c r="BM85" i="1"/>
  <c r="AU85" i="1"/>
  <c r="AO85" i="1"/>
  <c r="AI85" i="1"/>
  <c r="CH6" i="1"/>
  <c r="BJ6" i="1"/>
  <c r="AR5" i="1"/>
  <c r="CE28" i="1" l="1"/>
  <c r="CK28" i="1" s="1"/>
  <c r="CE31" i="1"/>
  <c r="CK31" i="1" s="1"/>
  <c r="CE34" i="1"/>
  <c r="CK34" i="1" s="1"/>
  <c r="CE37" i="1"/>
  <c r="CK37" i="1"/>
  <c r="CE40" i="1"/>
  <c r="CK40" i="1" s="1"/>
  <c r="CE43" i="1"/>
  <c r="CK43" i="1" s="1"/>
  <c r="CE46" i="1"/>
  <c r="CK46" i="1" s="1"/>
  <c r="BG28" i="1"/>
  <c r="BM28" i="1" s="1"/>
  <c r="BG31" i="1"/>
  <c r="BM31" i="1" s="1"/>
  <c r="BG34" i="1"/>
  <c r="BM34" i="1" s="1"/>
  <c r="BG37" i="1"/>
  <c r="BM37" i="1"/>
  <c r="BG40" i="1"/>
  <c r="BM40" i="1" s="1"/>
  <c r="BG43" i="1"/>
  <c r="BM43" i="1" s="1"/>
  <c r="BG46" i="1"/>
  <c r="BM46" i="1" s="1"/>
  <c r="AO28" i="1"/>
  <c r="AU28" i="1"/>
  <c r="AO31" i="1"/>
  <c r="AU31" i="1"/>
  <c r="AO34" i="1"/>
  <c r="AU34" i="1"/>
  <c r="AO37" i="1"/>
  <c r="AU37" i="1"/>
  <c r="AO40" i="1"/>
  <c r="AU40" i="1"/>
  <c r="AO43" i="1"/>
  <c r="AU43" i="1"/>
  <c r="AO46" i="1"/>
  <c r="AU46" i="1"/>
  <c r="E160" i="1" l="1"/>
  <c r="K160" i="1"/>
  <c r="Q160" i="1"/>
  <c r="E163" i="1"/>
  <c r="K163" i="1"/>
  <c r="Q163" i="1"/>
  <c r="E166" i="1"/>
  <c r="K166" i="1"/>
  <c r="Q166" i="1"/>
  <c r="E169" i="1"/>
  <c r="K169" i="1"/>
  <c r="Q169" i="1"/>
  <c r="E172" i="1"/>
  <c r="K172" i="1"/>
  <c r="Q172" i="1"/>
  <c r="E175" i="1"/>
  <c r="K175" i="1"/>
  <c r="Q175" i="1"/>
  <c r="E178" i="1"/>
  <c r="K178" i="1"/>
  <c r="Q178" i="1"/>
  <c r="E181" i="1"/>
  <c r="K181" i="1"/>
  <c r="Q181" i="1"/>
  <c r="E184" i="1"/>
  <c r="K184" i="1"/>
  <c r="Q184" i="1"/>
  <c r="E187" i="1"/>
  <c r="K187" i="1"/>
  <c r="Q187" i="1"/>
  <c r="E190" i="1"/>
  <c r="K190" i="1"/>
  <c r="Q190" i="1"/>
  <c r="E193" i="1"/>
  <c r="K193" i="1"/>
  <c r="Q193" i="1"/>
  <c r="Q157" i="1"/>
  <c r="K157" i="1"/>
  <c r="E157" i="1"/>
  <c r="Q149" i="1" l="1"/>
  <c r="Q109" i="1" l="1"/>
  <c r="W109" i="1" s="1"/>
  <c r="W149" i="1" l="1"/>
  <c r="Q129" i="1" l="1"/>
  <c r="W129" i="1" s="1"/>
  <c r="CE25" i="1"/>
  <c r="CK25" i="1" s="1"/>
  <c r="BG22" i="1"/>
  <c r="BM22" i="1" s="1"/>
  <c r="BG19" i="1"/>
  <c r="BM19" i="1" s="1"/>
  <c r="CE13" i="1"/>
  <c r="CK13" i="1" s="1"/>
  <c r="BG10" i="1"/>
  <c r="BM10" i="1" s="1"/>
  <c r="Q140" i="1" l="1"/>
  <c r="W140" i="1" s="1"/>
  <c r="Q120" i="1"/>
  <c r="W120" i="1" s="1"/>
  <c r="Q100" i="1"/>
  <c r="W100" i="1" s="1"/>
  <c r="Q146" i="1"/>
  <c r="Q106" i="1"/>
  <c r="W106" i="1" s="1"/>
  <c r="Q126" i="1"/>
  <c r="W126" i="1" s="1"/>
  <c r="Q117" i="1"/>
  <c r="W117" i="1" s="1"/>
  <c r="Q97" i="1"/>
  <c r="W97" i="1" s="1"/>
  <c r="Q137" i="1"/>
  <c r="W137" i="1" s="1"/>
  <c r="Q103" i="1"/>
  <c r="W103" i="1" s="1"/>
  <c r="Q143" i="1"/>
  <c r="W143" i="1" s="1"/>
  <c r="Q123" i="1"/>
  <c r="W123" i="1" s="1"/>
  <c r="W146" i="1"/>
  <c r="CE19" i="1"/>
  <c r="CK19" i="1" s="1"/>
  <c r="AO16" i="1"/>
  <c r="AU16" i="1" s="1"/>
  <c r="AO10" i="1"/>
  <c r="AU10" i="1" s="1"/>
  <c r="AO13" i="1"/>
  <c r="AU13" i="1" s="1"/>
  <c r="BG16" i="1"/>
  <c r="BM16" i="1" s="1"/>
  <c r="CE10" i="1"/>
  <c r="CK10" i="1" s="1"/>
  <c r="CE16" i="1"/>
  <c r="CK16" i="1" s="1"/>
  <c r="CE22" i="1"/>
  <c r="CK22" i="1" s="1"/>
  <c r="BG13" i="1"/>
  <c r="BM13" i="1" s="1"/>
  <c r="AO25" i="1"/>
  <c r="AU25" i="1" s="1"/>
  <c r="BG25" i="1"/>
  <c r="BM25" i="1" s="1"/>
  <c r="AO22" i="1"/>
  <c r="AU22" i="1" s="1"/>
  <c r="AO19" i="1"/>
  <c r="AU19" i="1" s="1"/>
  <c r="AI49" i="1" l="1"/>
  <c r="BY49" i="1"/>
  <c r="BY85" i="1" s="1"/>
  <c r="CE85" i="1" s="1"/>
  <c r="BA49" i="1"/>
  <c r="BA85" i="1" s="1"/>
  <c r="BG85" i="1" s="1"/>
  <c r="CE49" i="1" l="1"/>
  <c r="CK49" i="1"/>
  <c r="BG49" i="1"/>
  <c r="BM49" i="1"/>
  <c r="AO49" i="1"/>
  <c r="AU49" i="1"/>
  <c r="AC137" i="1" l="1"/>
  <c r="AC117" i="1"/>
  <c r="AO137" i="1" l="1"/>
  <c r="AO117" i="1"/>
  <c r="AU137" i="1" l="1"/>
  <c r="K137" i="1" s="1"/>
  <c r="AI140" i="1" s="1"/>
  <c r="BY70" i="1"/>
  <c r="AU117" i="1"/>
  <c r="K117" i="1" s="1"/>
  <c r="BA70" i="1"/>
  <c r="AI120" i="1" l="1"/>
  <c r="AO140" i="1"/>
  <c r="AU140" i="1" s="1"/>
  <c r="AO120" i="1" l="1"/>
  <c r="AU120" i="1" s="1"/>
  <c r="AC97" i="1"/>
  <c r="K140" i="1"/>
  <c r="K120" i="1" l="1"/>
  <c r="AO97" i="1"/>
  <c r="AI143" i="1"/>
  <c r="AU97" i="1" l="1"/>
  <c r="K97" i="1" s="1"/>
  <c r="AI70" i="1"/>
  <c r="AI88" i="1" s="1"/>
  <c r="AI123" i="1"/>
  <c r="AO143" i="1"/>
  <c r="AU143" i="1" s="1"/>
  <c r="BG70" i="1" l="1"/>
  <c r="CE70" i="1"/>
  <c r="CK70" i="1" s="1"/>
  <c r="AO123" i="1"/>
  <c r="AI100" i="1"/>
  <c r="K143" i="1"/>
  <c r="AO70" i="1" l="1"/>
  <c r="AU70" i="1" s="1"/>
  <c r="AO100" i="1"/>
  <c r="AU100" i="1" s="1"/>
  <c r="AU123" i="1"/>
  <c r="K123" i="1" s="1"/>
  <c r="AI146" i="1"/>
  <c r="AI126" i="1" l="1"/>
  <c r="K100" i="1"/>
  <c r="AO146" i="1"/>
  <c r="AI103" i="1" l="1"/>
  <c r="AO126" i="1"/>
  <c r="AU126" i="1" s="1"/>
  <c r="AU146" i="1"/>
  <c r="K146" i="1" s="1"/>
  <c r="AO103" i="1" l="1"/>
  <c r="K126" i="1"/>
  <c r="AI149" i="1"/>
  <c r="AI129" i="1" l="1"/>
  <c r="AO129" i="1" s="1"/>
  <c r="AU103" i="1"/>
  <c r="K103" i="1" s="1"/>
  <c r="AO149" i="1"/>
  <c r="AI106" i="1" l="1"/>
  <c r="AU129" i="1"/>
  <c r="K129" i="1" s="1"/>
  <c r="AU149" i="1"/>
  <c r="K149" i="1" s="1"/>
  <c r="BA88" i="1" l="1"/>
  <c r="BY88" i="1"/>
  <c r="CK88" i="1" s="1"/>
  <c r="AO106" i="1"/>
  <c r="AU106" i="1" s="1"/>
  <c r="K106" i="1" l="1"/>
  <c r="AI109" i="1" l="1"/>
  <c r="AO109" i="1" s="1"/>
  <c r="AU109" i="1" l="1"/>
  <c r="K109" i="1" s="1"/>
  <c r="AU88" i="1" l="1"/>
</calcChain>
</file>

<file path=xl/sharedStrings.xml><?xml version="1.0" encoding="utf-8"?>
<sst xmlns="http://schemas.openxmlformats.org/spreadsheetml/2006/main" count="98" uniqueCount="48">
  <si>
    <t>施設名：</t>
    <rPh sb="0" eb="2">
      <t>シセツ</t>
    </rPh>
    <rPh sb="2" eb="3">
      <t>メイ</t>
    </rPh>
    <phoneticPr fontId="2"/>
  </si>
  <si>
    <t>階数</t>
    <rPh sb="0" eb="2">
      <t>カイスウ</t>
    </rPh>
    <phoneticPr fontId="2"/>
  </si>
  <si>
    <t>室　　　名</t>
    <rPh sb="0" eb="1">
      <t>シツ</t>
    </rPh>
    <rPh sb="4" eb="5">
      <t>ナ</t>
    </rPh>
    <phoneticPr fontId="2"/>
  </si>
  <si>
    <t>番号</t>
    <rPh sb="0" eb="2">
      <t>バンゴウ</t>
    </rPh>
    <phoneticPr fontId="2"/>
  </si>
  <si>
    <t>年齢</t>
    <rPh sb="0" eb="2">
      <t>ネンレイ</t>
    </rPh>
    <phoneticPr fontId="2"/>
  </si>
  <si>
    <t>面積(㎡)</t>
    <rPh sb="0" eb="2">
      <t>メンセキ</t>
    </rPh>
    <phoneticPr fontId="2"/>
  </si>
  <si>
    <t>認可</t>
    <rPh sb="0" eb="2">
      <t>ニンカ</t>
    </rPh>
    <phoneticPr fontId="2"/>
  </si>
  <si>
    <t>児童数(人)</t>
    <rPh sb="0" eb="2">
      <t>ジドウ</t>
    </rPh>
    <rPh sb="2" eb="3">
      <t>スウ</t>
    </rPh>
    <rPh sb="4" eb="5">
      <t>ニン</t>
    </rPh>
    <phoneticPr fontId="2"/>
  </si>
  <si>
    <t>1人あたり
の面積(㎡)</t>
    <rPh sb="1" eb="2">
      <t>ニン</t>
    </rPh>
    <rPh sb="7" eb="9">
      <t>メンセキ</t>
    </rPh>
    <phoneticPr fontId="2"/>
  </si>
  <si>
    <t>判定</t>
    <rPh sb="0" eb="2">
      <t>ハンテイ</t>
    </rPh>
    <phoneticPr fontId="2"/>
  </si>
  <si>
    <t>※円滑化後の児童数を上限として入所調整をする予定です。</t>
    <rPh sb="1" eb="4">
      <t>エンカツカ</t>
    </rPh>
    <rPh sb="4" eb="5">
      <t>ゴ</t>
    </rPh>
    <rPh sb="6" eb="8">
      <t>ジドウ</t>
    </rPh>
    <rPh sb="8" eb="9">
      <t>スウ</t>
    </rPh>
    <rPh sb="10" eb="12">
      <t>ジョウゲン</t>
    </rPh>
    <rPh sb="15" eb="17">
      <t>ニュウショ</t>
    </rPh>
    <rPh sb="17" eb="19">
      <t>チョウセイ</t>
    </rPh>
    <rPh sb="22" eb="24">
      <t>ヨテイ</t>
    </rPh>
    <phoneticPr fontId="2"/>
  </si>
  <si>
    <t>階</t>
    <rPh sb="0" eb="1">
      <t>カイ</t>
    </rPh>
    <phoneticPr fontId="2"/>
  </si>
  <si>
    <t>合計</t>
    <rPh sb="0" eb="2">
      <t>ゴウケイ</t>
    </rPh>
    <phoneticPr fontId="2"/>
  </si>
  <si>
    <t>keynumber</t>
    <phoneticPr fontId="2"/>
  </si>
  <si>
    <t>　0，1歳児・・・ほふく室　1人あたり3.3㎡
　2～5歳児・・・保育室又は遊戯室　1人あたり1.98㎡以上
　　　　　　　　園庭　1人あたり3.3㎡以上
　3～5歳児・・・1学級35人以下の学級を編成すること。</t>
    <rPh sb="4" eb="5">
      <t>サイ</t>
    </rPh>
    <rPh sb="5" eb="6">
      <t>ジ</t>
    </rPh>
    <rPh sb="12" eb="13">
      <t>シツ</t>
    </rPh>
    <rPh sb="15" eb="16">
      <t>ニン</t>
    </rPh>
    <rPh sb="28" eb="30">
      <t>サイジ</t>
    </rPh>
    <rPh sb="33" eb="36">
      <t>ホイクシツ</t>
    </rPh>
    <rPh sb="36" eb="37">
      <t>マタ</t>
    </rPh>
    <rPh sb="38" eb="41">
      <t>ユウギシツ</t>
    </rPh>
    <rPh sb="43" eb="44">
      <t>ニン</t>
    </rPh>
    <rPh sb="52" eb="54">
      <t>イジョウ</t>
    </rPh>
    <rPh sb="67" eb="68">
      <t>ニン</t>
    </rPh>
    <rPh sb="75" eb="77">
      <t>イジョウ</t>
    </rPh>
    <rPh sb="82" eb="83">
      <t>サイ</t>
    </rPh>
    <rPh sb="83" eb="84">
      <t>ジ</t>
    </rPh>
    <rPh sb="88" eb="90">
      <t>ガッキュウ</t>
    </rPh>
    <rPh sb="92" eb="93">
      <t>ニン</t>
    </rPh>
    <rPh sb="93" eb="95">
      <t>イカ</t>
    </rPh>
    <rPh sb="96" eb="98">
      <t>ガッキュウ</t>
    </rPh>
    <rPh sb="99" eb="101">
      <t>ヘンセイ</t>
    </rPh>
    <phoneticPr fontId="2"/>
  </si>
  <si>
    <t>現状人数</t>
    <rPh sb="0" eb="2">
      <t>ゲンジョウ</t>
    </rPh>
    <rPh sb="2" eb="4">
      <t>ニンズウ</t>
    </rPh>
    <phoneticPr fontId="2"/>
  </si>
  <si>
    <t>確認人数</t>
    <rPh sb="0" eb="2">
      <t>カクニン</t>
    </rPh>
    <rPh sb="2" eb="4">
      <t>ニンズウ</t>
    </rPh>
    <phoneticPr fontId="2"/>
  </si>
  <si>
    <t>円滑化人数</t>
    <rPh sb="0" eb="3">
      <t>エンカツカ</t>
    </rPh>
    <rPh sb="3" eb="5">
      <t>ニンズウ</t>
    </rPh>
    <phoneticPr fontId="2"/>
  </si>
  <si>
    <t>確認</t>
    <rPh sb="0" eb="2">
      <t>カクニン</t>
    </rPh>
    <phoneticPr fontId="2"/>
  </si>
  <si>
    <t>円滑化</t>
    <rPh sb="0" eb="3">
      <t>エンカツカ</t>
    </rPh>
    <phoneticPr fontId="2"/>
  </si>
  <si>
    <t>保育室</t>
    <rPh sb="0" eb="3">
      <t>ホイクシツ</t>
    </rPh>
    <phoneticPr fontId="2"/>
  </si>
  <si>
    <t>屋外受入子供数</t>
    <rPh sb="0" eb="2">
      <t>オクガイ</t>
    </rPh>
    <rPh sb="2" eb="3">
      <t>ウ</t>
    </rPh>
    <rPh sb="3" eb="4">
      <t>イ</t>
    </rPh>
    <rPh sb="4" eb="6">
      <t>コドモ</t>
    </rPh>
    <rPh sb="6" eb="7">
      <t>スウ</t>
    </rPh>
    <phoneticPr fontId="2"/>
  </si>
  <si>
    <t>2歳以上
子供数</t>
    <rPh sb="1" eb="2">
      <t>サイ</t>
    </rPh>
    <rPh sb="2" eb="4">
      <t>イジョウ</t>
    </rPh>
    <rPh sb="5" eb="7">
      <t>コドモ</t>
    </rPh>
    <rPh sb="7" eb="8">
      <t>スウ</t>
    </rPh>
    <phoneticPr fontId="2"/>
  </si>
  <si>
    <t>子供数
残り</t>
    <rPh sb="0" eb="2">
      <t>コドモ</t>
    </rPh>
    <rPh sb="2" eb="3">
      <t>スウ</t>
    </rPh>
    <rPh sb="4" eb="5">
      <t>ノコ</t>
    </rPh>
    <phoneticPr fontId="2"/>
  </si>
  <si>
    <t>子供割当数</t>
    <rPh sb="0" eb="2">
      <t>コドモ</t>
    </rPh>
    <rPh sb="2" eb="4">
      <t>ワリアテ</t>
    </rPh>
    <rPh sb="4" eb="5">
      <t>スウ</t>
    </rPh>
    <phoneticPr fontId="2"/>
  </si>
  <si>
    <t>プラス数</t>
    <rPh sb="3" eb="4">
      <t>スウ</t>
    </rPh>
    <phoneticPr fontId="2"/>
  </si>
  <si>
    <t>園庭</t>
  </si>
  <si>
    <t>遊戯室</t>
  </si>
  <si>
    <t>一時預かり室</t>
  </si>
  <si>
    <t>子育て支援室</t>
  </si>
  <si>
    <t/>
  </si>
  <si>
    <t>園庭</t>
    <rPh sb="0" eb="1">
      <t>エン</t>
    </rPh>
    <rPh sb="1" eb="2">
      <t>ニワ</t>
    </rPh>
    <phoneticPr fontId="2"/>
  </si>
  <si>
    <t>基準割れを起こす児童数</t>
    <rPh sb="0" eb="2">
      <t>キジュン</t>
    </rPh>
    <rPh sb="2" eb="3">
      <t>ワ</t>
    </rPh>
    <rPh sb="5" eb="6">
      <t>オ</t>
    </rPh>
    <rPh sb="8" eb="10">
      <t>ジドウ</t>
    </rPh>
    <rPh sb="10" eb="11">
      <t>スウ</t>
    </rPh>
    <phoneticPr fontId="2"/>
  </si>
  <si>
    <t>認可定員</t>
    <rPh sb="0" eb="2">
      <t>ニンカ</t>
    </rPh>
    <rPh sb="2" eb="4">
      <t>テイイン</t>
    </rPh>
    <phoneticPr fontId="2"/>
  </si>
  <si>
    <t>（</t>
    <phoneticPr fontId="2"/>
  </si>
  <si>
    <t>人</t>
    <rPh sb="0" eb="1">
      <t>ニン</t>
    </rPh>
    <phoneticPr fontId="2"/>
  </si>
  <si>
    <t>利用定員</t>
    <rPh sb="0" eb="2">
      <t>リヨウ</t>
    </rPh>
    <rPh sb="2" eb="4">
      <t>テイイン</t>
    </rPh>
    <phoneticPr fontId="2"/>
  </si>
  <si>
    <t>）</t>
    <phoneticPr fontId="2"/>
  </si>
  <si>
    <t>（</t>
    <phoneticPr fontId="2"/>
  </si>
  <si>
    <t>）</t>
    <phoneticPr fontId="2"/>
  </si>
  <si>
    <t>事務室</t>
    <rPh sb="0" eb="3">
      <t>ジムシツ</t>
    </rPh>
    <phoneticPr fontId="2"/>
  </si>
  <si>
    <t>医務室</t>
    <rPh sb="0" eb="3">
      <t>イムシツ</t>
    </rPh>
    <phoneticPr fontId="2"/>
  </si>
  <si>
    <t>調理室</t>
    <rPh sb="0" eb="3">
      <t>チョウリシツ</t>
    </rPh>
    <phoneticPr fontId="2"/>
  </si>
  <si>
    <t>園舎面積（延床面積）</t>
    <rPh sb="0" eb="2">
      <t>エンシャ</t>
    </rPh>
    <rPh sb="2" eb="4">
      <t>メンセキ</t>
    </rPh>
    <rPh sb="5" eb="6">
      <t>ノ</t>
    </rPh>
    <rPh sb="6" eb="9">
      <t>ユカメンセキ</t>
    </rPh>
    <phoneticPr fontId="2"/>
  </si>
  <si>
    <t>代替地</t>
    <rPh sb="0" eb="3">
      <t>ダイタイチ</t>
    </rPh>
    <phoneticPr fontId="2"/>
  </si>
  <si>
    <t>園庭</t>
    <rPh sb="0" eb="1">
      <t>エン</t>
    </rPh>
    <rPh sb="1" eb="2">
      <t>テイ</t>
    </rPh>
    <phoneticPr fontId="2"/>
  </si>
  <si>
    <t>各室面積表</t>
    <rPh sb="0" eb="2">
      <t>カクシツ</t>
    </rPh>
    <rPh sb="2" eb="4">
      <t>メンセキ</t>
    </rPh>
    <rPh sb="4" eb="5">
      <t>ヒョウ</t>
    </rPh>
    <phoneticPr fontId="2"/>
  </si>
  <si>
    <t>【保育所型認定こども園用】</t>
    <rPh sb="1" eb="3">
      <t>ホイク</t>
    </rPh>
    <rPh sb="3" eb="4">
      <t>ショ</t>
    </rPh>
    <rPh sb="4" eb="5">
      <t>ガタ</t>
    </rPh>
    <rPh sb="5" eb="7">
      <t>ニンテイ</t>
    </rPh>
    <rPh sb="10" eb="11">
      <t>エン</t>
    </rPh>
    <rPh sb="11" eb="12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</si>
</sst>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.00_ "/>
    <numFmt numFmtId="178" formatCode="#,##0_ "/>
  </numFmts>
  <fonts count="13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5" tint="-0.249977111117893"/>
      <name val="ＭＳ ゴシック"/>
      <family val="3"/>
      <charset val="128"/>
    </font>
    <font>
      <sz val="8"/>
      <color theme="5" tint="-0.24997711111789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33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1" fillId="0" borderId="1" xfId="0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center" shrinkToFit="1"/>
    </xf>
    <xf numFmtId="0" fontId="7" fillId="0" borderId="0" xfId="0" applyNumberFormat="1" applyFont="1" applyFill="1" applyBorder="1" applyAlignment="1" applyProtection="1">
      <alignment horizontal="center" shrinkToFit="1"/>
    </xf>
    <xf numFmtId="0" fontId="7" fillId="0" borderId="0" xfId="0" applyNumberFormat="1" applyFont="1" applyFill="1" applyBorder="1" applyAlignment="1" applyProtection="1">
      <alignment horizontal="left" shrinkToFit="1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1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4" fillId="0" borderId="20" xfId="0" applyFont="1" applyFill="1" applyBorder="1" applyAlignment="1" applyProtection="1">
      <alignment horizontal="center" vertical="center" wrapText="1" shrinkToFit="1"/>
    </xf>
    <xf numFmtId="0" fontId="4" fillId="0" borderId="21" xfId="0" applyFont="1" applyFill="1" applyBorder="1" applyAlignment="1" applyProtection="1">
      <alignment horizontal="center" vertical="center" wrapText="1" shrinkToFit="1"/>
    </xf>
    <xf numFmtId="0" fontId="4" fillId="0" borderId="29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21" xfId="0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>
      <alignment horizontal="right" shrinkToFit="1"/>
    </xf>
    <xf numFmtId="0" fontId="4" fillId="0" borderId="29" xfId="0" applyFont="1" applyFill="1" applyBorder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center" wrapText="1" shrinkToFit="1"/>
    </xf>
    <xf numFmtId="0" fontId="4" fillId="0" borderId="31" xfId="0" applyFont="1" applyFill="1" applyBorder="1" applyAlignment="1" applyProtection="1">
      <alignment vertical="center" wrapText="1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123" xfId="0" applyFont="1" applyBorder="1" applyAlignment="1" applyProtection="1">
      <alignment horizontal="center" vertical="center" shrinkToFit="1"/>
    </xf>
    <xf numFmtId="0" fontId="0" fillId="0" borderId="125" xfId="0" applyFont="1" applyBorder="1" applyAlignment="1" applyProtection="1">
      <alignment horizontal="center" vertical="center" shrinkToFit="1"/>
    </xf>
    <xf numFmtId="0" fontId="0" fillId="0" borderId="71" xfId="0" applyFont="1" applyBorder="1" applyAlignment="1" applyProtection="1">
      <alignment horizontal="center" vertical="center" shrinkToFit="1"/>
    </xf>
    <xf numFmtId="0" fontId="4" fillId="0" borderId="71" xfId="0" applyFont="1" applyFill="1" applyBorder="1" applyAlignment="1" applyProtection="1">
      <alignment horizontal="center" vertical="center" wrapText="1" shrinkToFit="1"/>
    </xf>
    <xf numFmtId="0" fontId="4" fillId="0" borderId="12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127" xfId="0" applyFont="1" applyFill="1" applyBorder="1" applyAlignment="1" applyProtection="1">
      <alignment vertical="center" wrapText="1" shrinkToFit="1"/>
    </xf>
    <xf numFmtId="0" fontId="4" fillId="0" borderId="33" xfId="0" applyFont="1" applyFill="1" applyBorder="1" applyAlignment="1" applyProtection="1">
      <alignment vertical="center" wrapText="1" shrinkToFit="1"/>
    </xf>
    <xf numFmtId="0" fontId="4" fillId="0" borderId="44" xfId="0" applyFont="1" applyFill="1" applyBorder="1" applyAlignment="1" applyProtection="1">
      <alignment vertical="center" wrapText="1" shrinkToFit="1"/>
    </xf>
    <xf numFmtId="0" fontId="4" fillId="0" borderId="127" xfId="0" applyFont="1" applyFill="1" applyBorder="1" applyAlignment="1" applyProtection="1">
      <alignment horizontal="center" vertical="center" wrapText="1" shrinkToFit="1"/>
    </xf>
    <xf numFmtId="0" fontId="4" fillId="0" borderId="33" xfId="0" applyFont="1" applyFill="1" applyBorder="1" applyAlignment="1" applyProtection="1">
      <alignment horizontal="center" vertical="center" wrapText="1" shrinkToFit="1"/>
    </xf>
    <xf numFmtId="0" fontId="5" fillId="0" borderId="33" xfId="0" applyFont="1" applyFill="1" applyBorder="1" applyAlignment="1" applyProtection="1">
      <alignment horizontal="right" shrinkToFit="1"/>
    </xf>
    <xf numFmtId="0" fontId="4" fillId="0" borderId="34" xfId="0" applyFont="1" applyFill="1" applyBorder="1" applyAlignment="1" applyProtection="1">
      <alignment horizontal="center" vertical="center" wrapText="1" shrinkToFit="1"/>
    </xf>
    <xf numFmtId="0" fontId="4" fillId="0" borderId="165" xfId="0" applyFont="1" applyFill="1" applyBorder="1" applyAlignment="1" applyProtection="1">
      <alignment horizontal="center" vertical="center" wrapText="1" shrinkToFit="1"/>
    </xf>
    <xf numFmtId="0" fontId="4" fillId="0" borderId="58" xfId="0" applyFont="1" applyFill="1" applyBorder="1" applyAlignment="1" applyProtection="1">
      <alignment horizontal="center" vertical="center" wrapText="1" shrinkToFit="1"/>
    </xf>
    <xf numFmtId="0" fontId="4" fillId="0" borderId="90" xfId="0" applyFont="1" applyFill="1" applyBorder="1" applyAlignment="1" applyProtection="1">
      <alignment horizontal="center" vertical="center" wrapText="1" shrinkToFit="1"/>
    </xf>
    <xf numFmtId="177" fontId="5" fillId="0" borderId="25" xfId="0" applyNumberFormat="1" applyFont="1" applyFill="1" applyBorder="1" applyAlignment="1" applyProtection="1">
      <alignment horizontal="right" shrinkToFit="1"/>
    </xf>
    <xf numFmtId="177" fontId="5" fillId="0" borderId="66" xfId="0" applyNumberFormat="1" applyFont="1" applyFill="1" applyBorder="1" applyAlignment="1" applyProtection="1">
      <alignment horizontal="right" shrinkToFit="1"/>
    </xf>
    <xf numFmtId="177" fontId="5" fillId="0" borderId="166" xfId="0" applyNumberFormat="1" applyFont="1" applyFill="1" applyBorder="1" applyAlignment="1" applyProtection="1">
      <alignment horizontal="right" shrinkToFit="1"/>
    </xf>
    <xf numFmtId="177" fontId="5" fillId="0" borderId="167" xfId="0" applyNumberFormat="1" applyFont="1" applyFill="1" applyBorder="1" applyAlignment="1" applyProtection="1">
      <alignment horizontal="right" shrinkToFit="1"/>
    </xf>
    <xf numFmtId="177" fontId="5" fillId="0" borderId="168" xfId="0" applyNumberFormat="1" applyFont="1" applyFill="1" applyBorder="1" applyAlignment="1" applyProtection="1">
      <alignment horizontal="right" shrinkToFit="1"/>
    </xf>
    <xf numFmtId="177" fontId="5" fillId="0" borderId="169" xfId="0" applyNumberFormat="1" applyFont="1" applyFill="1" applyBorder="1" applyAlignment="1" applyProtection="1">
      <alignment horizontal="right" shrinkToFit="1"/>
    </xf>
    <xf numFmtId="177" fontId="5" fillId="0" borderId="170" xfId="0" applyNumberFormat="1" applyFont="1" applyFill="1" applyBorder="1" applyAlignment="1" applyProtection="1">
      <alignment horizontal="right" shrinkToFit="1"/>
    </xf>
    <xf numFmtId="177" fontId="5" fillId="0" borderId="171" xfId="0" applyNumberFormat="1" applyFont="1" applyFill="1" applyBorder="1" applyAlignment="1" applyProtection="1">
      <alignment horizontal="right" shrinkToFit="1"/>
    </xf>
    <xf numFmtId="178" fontId="5" fillId="0" borderId="165" xfId="0" applyNumberFormat="1" applyFont="1" applyFill="1" applyBorder="1" applyAlignment="1" applyProtection="1">
      <alignment horizontal="right" shrinkToFit="1"/>
      <protection locked="0"/>
    </xf>
    <xf numFmtId="178" fontId="5" fillId="0" borderId="58" xfId="0" applyNumberFormat="1" applyFont="1" applyFill="1" applyBorder="1" applyAlignment="1" applyProtection="1">
      <alignment horizontal="right" shrinkToFit="1"/>
      <protection locked="0"/>
    </xf>
    <xf numFmtId="178" fontId="5" fillId="0" borderId="38" xfId="0" applyNumberFormat="1" applyFont="1" applyFill="1" applyBorder="1" applyAlignment="1" applyProtection="1">
      <alignment horizontal="right" shrinkToFit="1"/>
      <protection locked="0"/>
    </xf>
    <xf numFmtId="178" fontId="5" fillId="0" borderId="29" xfId="0" applyNumberFormat="1" applyFont="1" applyFill="1" applyBorder="1" applyAlignment="1" applyProtection="1">
      <alignment horizontal="right" shrinkToFit="1"/>
      <protection locked="0"/>
    </xf>
    <xf numFmtId="178" fontId="5" fillId="0" borderId="0" xfId="0" applyNumberFormat="1" applyFont="1" applyFill="1" applyBorder="1" applyAlignment="1" applyProtection="1">
      <alignment horizontal="right" shrinkToFit="1"/>
      <protection locked="0"/>
    </xf>
    <xf numFmtId="178" fontId="5" fillId="0" borderId="31" xfId="0" applyNumberFormat="1" applyFont="1" applyFill="1" applyBorder="1" applyAlignment="1" applyProtection="1">
      <alignment horizontal="right" shrinkToFit="1"/>
      <protection locked="0"/>
    </xf>
    <xf numFmtId="178" fontId="5" fillId="0" borderId="127" xfId="0" applyNumberFormat="1" applyFont="1" applyFill="1" applyBorder="1" applyAlignment="1" applyProtection="1">
      <alignment horizontal="right" shrinkToFit="1"/>
      <protection locked="0"/>
    </xf>
    <xf numFmtId="178" fontId="5" fillId="0" borderId="33" xfId="0" applyNumberFormat="1" applyFont="1" applyFill="1" applyBorder="1" applyAlignment="1" applyProtection="1">
      <alignment horizontal="right" shrinkToFit="1"/>
      <protection locked="0"/>
    </xf>
    <xf numFmtId="178" fontId="5" fillId="0" borderId="44" xfId="0" applyNumberFormat="1" applyFont="1" applyFill="1" applyBorder="1" applyAlignment="1" applyProtection="1">
      <alignment horizontal="right" shrinkToFit="1"/>
      <protection locked="0"/>
    </xf>
    <xf numFmtId="177" fontId="5" fillId="0" borderId="26" xfId="0" applyNumberFormat="1" applyFont="1" applyFill="1" applyBorder="1" applyAlignment="1" applyProtection="1">
      <alignment horizontal="right" shrinkToFit="1"/>
    </xf>
    <xf numFmtId="177" fontId="5" fillId="0" borderId="69" xfId="0" applyNumberFormat="1" applyFont="1" applyFill="1" applyBorder="1" applyAlignment="1" applyProtection="1">
      <alignment horizontal="right" shrinkToFit="1"/>
    </xf>
    <xf numFmtId="176" fontId="5" fillId="0" borderId="25" xfId="0" applyNumberFormat="1" applyFont="1" applyFill="1" applyBorder="1" applyAlignment="1" applyProtection="1">
      <alignment horizontal="right" shrinkToFit="1"/>
    </xf>
    <xf numFmtId="0" fontId="5" fillId="0" borderId="25" xfId="0" applyNumberFormat="1" applyFont="1" applyFill="1" applyBorder="1" applyAlignment="1" applyProtection="1">
      <alignment horizontal="right" shrinkToFit="1"/>
    </xf>
    <xf numFmtId="0" fontId="5" fillId="0" borderId="27" xfId="0" applyNumberFormat="1" applyFont="1" applyFill="1" applyBorder="1" applyAlignment="1" applyProtection="1">
      <alignment horizontal="right" shrinkToFit="1"/>
    </xf>
    <xf numFmtId="0" fontId="5" fillId="0" borderId="66" xfId="0" applyNumberFormat="1" applyFont="1" applyFill="1" applyBorder="1" applyAlignment="1" applyProtection="1">
      <alignment horizontal="right" shrinkToFit="1"/>
    </xf>
    <xf numFmtId="0" fontId="5" fillId="0" borderId="67" xfId="0" applyNumberFormat="1" applyFont="1" applyFill="1" applyBorder="1" applyAlignment="1" applyProtection="1">
      <alignment horizontal="right" shrinkToFit="1"/>
    </xf>
    <xf numFmtId="0" fontId="4" fillId="0" borderId="162" xfId="0" applyFont="1" applyFill="1" applyBorder="1" applyAlignment="1" applyProtection="1">
      <alignment horizontal="center" vertical="center"/>
      <protection locked="0"/>
    </xf>
    <xf numFmtId="0" fontId="4" fillId="0" borderId="163" xfId="0" applyFont="1" applyFill="1" applyBorder="1" applyAlignment="1" applyProtection="1">
      <alignment horizontal="center" vertical="center"/>
      <protection locked="0"/>
    </xf>
    <xf numFmtId="0" fontId="4" fillId="0" borderId="164" xfId="0" applyFont="1" applyFill="1" applyBorder="1" applyAlignment="1" applyProtection="1">
      <alignment horizontal="center" vertical="center"/>
      <protection locked="0"/>
    </xf>
    <xf numFmtId="0" fontId="4" fillId="0" borderId="140" xfId="0" applyFont="1" applyFill="1" applyBorder="1" applyAlignment="1" applyProtection="1">
      <alignment horizontal="center" vertical="center"/>
      <protection locked="0"/>
    </xf>
    <xf numFmtId="0" fontId="4" fillId="0" borderId="141" xfId="0" applyFont="1" applyFill="1" applyBorder="1" applyAlignment="1" applyProtection="1">
      <alignment horizontal="center" vertical="center"/>
      <protection locked="0"/>
    </xf>
    <xf numFmtId="0" fontId="4" fillId="0" borderId="154" xfId="0" applyFont="1" applyFill="1" applyBorder="1" applyAlignment="1" applyProtection="1">
      <alignment horizontal="center" vertical="center"/>
      <protection locked="0"/>
    </xf>
    <xf numFmtId="0" fontId="4" fillId="0" borderId="143" xfId="0" applyFont="1" applyFill="1" applyBorder="1" applyAlignment="1" applyProtection="1">
      <alignment horizontal="center" vertical="center"/>
      <protection locked="0"/>
    </xf>
    <xf numFmtId="0" fontId="4" fillId="0" borderId="144" xfId="0" applyFont="1" applyFill="1" applyBorder="1" applyAlignment="1" applyProtection="1">
      <alignment horizontal="center" vertical="center"/>
      <protection locked="0"/>
    </xf>
    <xf numFmtId="0" fontId="4" fillId="0" borderId="159" xfId="0" applyFont="1" applyFill="1" applyBorder="1" applyAlignment="1" applyProtection="1">
      <alignment horizontal="center" vertical="center"/>
      <protection locked="0"/>
    </xf>
    <xf numFmtId="0" fontId="4" fillId="0" borderId="165" xfId="0" applyFont="1" applyFill="1" applyBorder="1" applyAlignment="1" applyProtection="1">
      <alignment horizontal="center" vertical="center" shrinkToFit="1"/>
    </xf>
    <xf numFmtId="0" fontId="4" fillId="0" borderId="58" xfId="0" applyFont="1" applyFill="1" applyBorder="1" applyAlignment="1" applyProtection="1">
      <alignment horizontal="center" vertical="center" shrinkToFit="1"/>
    </xf>
    <xf numFmtId="0" fontId="4" fillId="0" borderId="38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shrinkToFit="1"/>
    </xf>
    <xf numFmtId="0" fontId="4" fillId="0" borderId="127" xfId="0" applyFont="1" applyFill="1" applyBorder="1" applyAlignment="1" applyProtection="1">
      <alignment horizontal="center" vertical="center" shrinkToFit="1"/>
    </xf>
    <xf numFmtId="0" fontId="4" fillId="0" borderId="33" xfId="0" applyFont="1" applyFill="1" applyBorder="1" applyAlignment="1" applyProtection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 applyProtection="1">
      <alignment horizontal="center" shrinkToFit="1"/>
    </xf>
    <xf numFmtId="0" fontId="5" fillId="0" borderId="26" xfId="0" applyNumberFormat="1" applyFont="1" applyFill="1" applyBorder="1" applyAlignment="1" applyProtection="1">
      <alignment horizontal="center" shrinkToFit="1"/>
    </xf>
    <xf numFmtId="0" fontId="5" fillId="0" borderId="66" xfId="0" applyNumberFormat="1" applyFont="1" applyFill="1" applyBorder="1" applyAlignment="1" applyProtection="1">
      <alignment horizontal="center" shrinkToFit="1"/>
    </xf>
    <xf numFmtId="0" fontId="5" fillId="0" borderId="69" xfId="0" applyNumberFormat="1" applyFont="1" applyFill="1" applyBorder="1" applyAlignment="1" applyProtection="1">
      <alignment horizontal="center" shrinkToFit="1"/>
    </xf>
    <xf numFmtId="0" fontId="5" fillId="0" borderId="40" xfId="0" applyNumberFormat="1" applyFont="1" applyFill="1" applyBorder="1" applyAlignment="1" applyProtection="1">
      <alignment horizontal="center" vertical="center" shrinkToFit="1"/>
    </xf>
    <xf numFmtId="0" fontId="5" fillId="0" borderId="58" xfId="0" applyNumberFormat="1" applyFont="1" applyFill="1" applyBorder="1" applyAlignment="1" applyProtection="1">
      <alignment horizontal="center" vertical="center" shrinkToFit="1"/>
    </xf>
    <xf numFmtId="0" fontId="5" fillId="0" borderId="38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43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0" borderId="44" xfId="0" applyNumberFormat="1" applyFont="1" applyFill="1" applyBorder="1" applyAlignment="1" applyProtection="1">
      <alignment horizontal="center" vertical="center" shrinkToFit="1"/>
    </xf>
    <xf numFmtId="176" fontId="5" fillId="0" borderId="27" xfId="0" applyNumberFormat="1" applyFont="1" applyFill="1" applyBorder="1" applyAlignment="1" applyProtection="1">
      <alignment horizontal="right" shrinkToFit="1"/>
    </xf>
    <xf numFmtId="176" fontId="5" fillId="0" borderId="66" xfId="0" applyNumberFormat="1" applyFont="1" applyFill="1" applyBorder="1" applyAlignment="1" applyProtection="1">
      <alignment horizontal="right" shrinkToFit="1"/>
    </xf>
    <xf numFmtId="176" fontId="5" fillId="0" borderId="67" xfId="0" applyNumberFormat="1" applyFont="1" applyFill="1" applyBorder="1" applyAlignment="1" applyProtection="1">
      <alignment horizontal="right" shrinkToFit="1"/>
    </xf>
    <xf numFmtId="178" fontId="5" fillId="0" borderId="89" xfId="0" applyNumberFormat="1" applyFont="1" applyFill="1" applyBorder="1" applyAlignment="1" applyProtection="1">
      <alignment horizontal="right" shrinkToFit="1"/>
      <protection locked="0"/>
    </xf>
    <xf numFmtId="178" fontId="5" fillId="0" borderId="11" xfId="0" applyNumberFormat="1" applyFont="1" applyFill="1" applyBorder="1" applyAlignment="1" applyProtection="1">
      <alignment horizontal="right" shrinkToFit="1"/>
      <protection locked="0"/>
    </xf>
    <xf numFmtId="178" fontId="5" fillId="0" borderId="32" xfId="0" applyNumberFormat="1" applyFont="1" applyFill="1" applyBorder="1" applyAlignment="1" applyProtection="1">
      <alignment horizontal="right" shrinkToFit="1"/>
      <protection locked="0"/>
    </xf>
    <xf numFmtId="177" fontId="5" fillId="0" borderId="40" xfId="0" applyNumberFormat="1" applyFont="1" applyFill="1" applyBorder="1" applyAlignment="1" applyProtection="1">
      <alignment horizontal="right" shrinkToFit="1"/>
    </xf>
    <xf numFmtId="177" fontId="5" fillId="0" borderId="58" xfId="0" applyNumberFormat="1" applyFont="1" applyFill="1" applyBorder="1" applyAlignment="1" applyProtection="1">
      <alignment horizontal="right" shrinkToFit="1"/>
    </xf>
    <xf numFmtId="177" fontId="5" fillId="0" borderId="88" xfId="0" applyNumberFormat="1" applyFont="1" applyFill="1" applyBorder="1" applyAlignment="1" applyProtection="1">
      <alignment horizontal="right" shrinkToFit="1"/>
    </xf>
    <xf numFmtId="177" fontId="5" fillId="0" borderId="30" xfId="0" applyNumberFormat="1" applyFont="1" applyFill="1" applyBorder="1" applyAlignment="1" applyProtection="1">
      <alignment horizontal="right" shrinkToFit="1"/>
    </xf>
    <xf numFmtId="177" fontId="5" fillId="0" borderId="0" xfId="0" applyNumberFormat="1" applyFont="1" applyFill="1" applyBorder="1" applyAlignment="1" applyProtection="1">
      <alignment horizontal="right" shrinkToFit="1"/>
    </xf>
    <xf numFmtId="177" fontId="5" fillId="0" borderId="72" xfId="0" applyNumberFormat="1" applyFont="1" applyFill="1" applyBorder="1" applyAlignment="1" applyProtection="1">
      <alignment horizontal="right" shrinkToFit="1"/>
    </xf>
    <xf numFmtId="177" fontId="5" fillId="0" borderId="43" xfId="0" applyNumberFormat="1" applyFont="1" applyFill="1" applyBorder="1" applyAlignment="1" applyProtection="1">
      <alignment horizontal="right" shrinkToFit="1"/>
    </xf>
    <xf numFmtId="177" fontId="5" fillId="0" borderId="33" xfId="0" applyNumberFormat="1" applyFont="1" applyFill="1" applyBorder="1" applyAlignment="1" applyProtection="1">
      <alignment horizontal="right" shrinkToFit="1"/>
    </xf>
    <xf numFmtId="177" fontId="5" fillId="0" borderId="100" xfId="0" applyNumberFormat="1" applyFont="1" applyFill="1" applyBorder="1" applyAlignment="1" applyProtection="1">
      <alignment horizontal="right" shrinkToFi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wrapText="1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6" fillId="0" borderId="39" xfId="0" applyFont="1" applyFill="1" applyBorder="1" applyAlignment="1" applyProtection="1">
      <alignment horizontal="center" vertical="center" shrinkToFit="1"/>
    </xf>
    <xf numFmtId="0" fontId="6" fillId="0" borderId="40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wrapText="1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wrapText="1" shrinkToFit="1"/>
    </xf>
    <xf numFmtId="0" fontId="6" fillId="0" borderId="21" xfId="0" applyFont="1" applyFill="1" applyBorder="1" applyAlignment="1" applyProtection="1">
      <alignment horizontal="center" vertical="center" wrapText="1" shrinkToFit="1"/>
    </xf>
    <xf numFmtId="0" fontId="6" fillId="0" borderId="23" xfId="0" applyFont="1" applyFill="1" applyBorder="1" applyAlignment="1" applyProtection="1">
      <alignment horizontal="center" vertical="center" wrapText="1" shrinkToFit="1"/>
    </xf>
    <xf numFmtId="0" fontId="6" fillId="0" borderId="29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31" xfId="0" applyFont="1" applyFill="1" applyBorder="1" applyAlignment="1" applyProtection="1">
      <alignment horizontal="center" vertical="center" wrapText="1" shrinkToFit="1"/>
    </xf>
    <xf numFmtId="0" fontId="6" fillId="0" borderId="127" xfId="0" applyFont="1" applyFill="1" applyBorder="1" applyAlignment="1" applyProtection="1">
      <alignment horizontal="center" vertical="center" wrapText="1" shrinkToFit="1"/>
    </xf>
    <xf numFmtId="0" fontId="6" fillId="0" borderId="33" xfId="0" applyFont="1" applyFill="1" applyBorder="1" applyAlignment="1" applyProtection="1">
      <alignment horizontal="center" vertical="center" wrapText="1" shrinkToFit="1"/>
    </xf>
    <xf numFmtId="0" fontId="6" fillId="0" borderId="44" xfId="0" applyFont="1" applyFill="1" applyBorder="1" applyAlignment="1" applyProtection="1">
      <alignment horizontal="center" vertical="center" wrapText="1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 shrinkToFit="1"/>
    </xf>
    <xf numFmtId="0" fontId="5" fillId="0" borderId="131" xfId="0" applyNumberFormat="1" applyFont="1" applyFill="1" applyBorder="1" applyAlignment="1" applyProtection="1">
      <alignment horizontal="center" shrinkToFit="1"/>
    </xf>
    <xf numFmtId="0" fontId="5" fillId="0" borderId="132" xfId="0" applyNumberFormat="1" applyFont="1" applyFill="1" applyBorder="1" applyAlignment="1" applyProtection="1">
      <alignment horizontal="center" shrinkToFit="1"/>
    </xf>
    <xf numFmtId="0" fontId="5" fillId="0" borderId="133" xfId="0" applyNumberFormat="1" applyFont="1" applyFill="1" applyBorder="1" applyAlignment="1" applyProtection="1">
      <alignment horizontal="center" shrinkToFit="1"/>
    </xf>
    <xf numFmtId="0" fontId="5" fillId="0" borderId="79" xfId="0" applyNumberFormat="1" applyFont="1" applyFill="1" applyBorder="1" applyAlignment="1" applyProtection="1">
      <alignment horizontal="center" shrinkToFit="1"/>
    </xf>
    <xf numFmtId="0" fontId="5" fillId="0" borderId="80" xfId="0" applyNumberFormat="1" applyFont="1" applyFill="1" applyBorder="1" applyAlignment="1" applyProtection="1">
      <alignment horizontal="center" shrinkToFit="1"/>
    </xf>
    <xf numFmtId="0" fontId="5" fillId="0" borderId="82" xfId="0" applyNumberFormat="1" applyFont="1" applyFill="1" applyBorder="1" applyAlignment="1" applyProtection="1">
      <alignment horizontal="center" shrinkToFit="1"/>
    </xf>
    <xf numFmtId="0" fontId="5" fillId="0" borderId="120" xfId="0" applyNumberFormat="1" applyFont="1" applyFill="1" applyBorder="1" applyAlignment="1" applyProtection="1">
      <alignment horizontal="center" shrinkToFit="1"/>
    </xf>
    <xf numFmtId="0" fontId="5" fillId="0" borderId="121" xfId="0" applyNumberFormat="1" applyFont="1" applyFill="1" applyBorder="1" applyAlignment="1" applyProtection="1">
      <alignment horizontal="center" shrinkToFit="1"/>
    </xf>
    <xf numFmtId="0" fontId="5" fillId="0" borderId="136" xfId="0" applyNumberFormat="1" applyFont="1" applyFill="1" applyBorder="1" applyAlignment="1" applyProtection="1">
      <alignment horizontal="center" shrinkToFit="1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4" fillId="0" borderId="86" xfId="0" applyFont="1" applyFill="1" applyBorder="1" applyAlignment="1" applyProtection="1">
      <alignment horizontal="center" vertical="center" shrinkToFit="1"/>
    </xf>
    <xf numFmtId="0" fontId="4" fillId="0" borderId="59" xfId="0" applyFont="1" applyFill="1" applyBorder="1" applyAlignment="1" applyProtection="1">
      <alignment horizontal="center" vertical="center" shrinkToFit="1"/>
    </xf>
    <xf numFmtId="176" fontId="5" fillId="0" borderId="16" xfId="0" applyNumberFormat="1" applyFont="1" applyFill="1" applyBorder="1" applyAlignment="1" applyProtection="1">
      <alignment horizontal="right" shrinkToFit="1"/>
    </xf>
    <xf numFmtId="176" fontId="5" fillId="0" borderId="18" xfId="0" applyNumberFormat="1" applyFont="1" applyFill="1" applyBorder="1" applyAlignment="1" applyProtection="1">
      <alignment horizontal="right" shrinkToFit="1"/>
    </xf>
    <xf numFmtId="0" fontId="5" fillId="0" borderId="137" xfId="0" applyFont="1" applyFill="1" applyBorder="1" applyAlignment="1" applyProtection="1">
      <alignment horizontal="center" shrinkToFit="1"/>
    </xf>
    <xf numFmtId="0" fontId="5" fillId="0" borderId="138" xfId="0" applyFont="1" applyFill="1" applyBorder="1" applyAlignment="1" applyProtection="1">
      <alignment horizontal="center" shrinkToFit="1"/>
    </xf>
    <xf numFmtId="0" fontId="5" fillId="0" borderId="139" xfId="0" applyFont="1" applyFill="1" applyBorder="1" applyAlignment="1" applyProtection="1">
      <alignment horizontal="center" shrinkToFit="1"/>
    </xf>
    <xf numFmtId="0" fontId="5" fillId="0" borderId="140" xfId="0" applyFont="1" applyFill="1" applyBorder="1" applyAlignment="1" applyProtection="1">
      <alignment horizontal="center" shrinkToFit="1"/>
    </xf>
    <xf numFmtId="0" fontId="5" fillId="0" borderId="141" xfId="0" applyFont="1" applyFill="1" applyBorder="1" applyAlignment="1" applyProtection="1">
      <alignment horizontal="center" shrinkToFit="1"/>
    </xf>
    <xf numFmtId="0" fontId="5" fillId="0" borderId="142" xfId="0" applyFont="1" applyFill="1" applyBorder="1" applyAlignment="1" applyProtection="1">
      <alignment horizontal="center" shrinkToFit="1"/>
    </xf>
    <xf numFmtId="0" fontId="5" fillId="0" borderId="143" xfId="0" applyFont="1" applyFill="1" applyBorder="1" applyAlignment="1" applyProtection="1">
      <alignment horizontal="center" shrinkToFit="1"/>
    </xf>
    <xf numFmtId="0" fontId="5" fillId="0" borderId="144" xfId="0" applyFont="1" applyFill="1" applyBorder="1" applyAlignment="1" applyProtection="1">
      <alignment horizontal="center" shrinkToFit="1"/>
    </xf>
    <xf numFmtId="0" fontId="5" fillId="0" borderId="145" xfId="0" applyFont="1" applyFill="1" applyBorder="1" applyAlignment="1" applyProtection="1">
      <alignment horizontal="center" shrinkToFit="1"/>
    </xf>
    <xf numFmtId="0" fontId="5" fillId="0" borderId="21" xfId="0" applyFont="1" applyFill="1" applyBorder="1" applyAlignment="1" applyProtection="1">
      <alignment horizontal="right" shrinkToFit="1"/>
    </xf>
    <xf numFmtId="0" fontId="5" fillId="0" borderId="23" xfId="0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>
      <alignment horizontal="right" shrinkToFit="1"/>
    </xf>
    <xf numFmtId="0" fontId="5" fillId="0" borderId="31" xfId="0" applyFont="1" applyFill="1" applyBorder="1" applyAlignment="1" applyProtection="1">
      <alignment horizontal="right" shrinkToFit="1"/>
    </xf>
    <xf numFmtId="0" fontId="5" fillId="0" borderId="33" xfId="0" applyFont="1" applyFill="1" applyBorder="1" applyAlignment="1" applyProtection="1">
      <alignment horizontal="right" shrinkToFit="1"/>
    </xf>
    <xf numFmtId="0" fontId="5" fillId="0" borderId="44" xfId="0" applyFont="1" applyFill="1" applyBorder="1" applyAlignment="1" applyProtection="1">
      <alignment horizontal="right" shrinkToFit="1"/>
    </xf>
    <xf numFmtId="177" fontId="5" fillId="0" borderId="16" xfId="0" applyNumberFormat="1" applyFont="1" applyFill="1" applyBorder="1" applyAlignment="1" applyProtection="1">
      <alignment horizontal="right" shrinkToFit="1"/>
    </xf>
    <xf numFmtId="177" fontId="5" fillId="0" borderId="17" xfId="0" applyNumberFormat="1" applyFont="1" applyFill="1" applyBorder="1" applyAlignment="1" applyProtection="1">
      <alignment horizontal="right" shrinkToFit="1"/>
    </xf>
    <xf numFmtId="177" fontId="5" fillId="0" borderId="38" xfId="0" applyNumberFormat="1" applyFont="1" applyFill="1" applyBorder="1" applyAlignment="1" applyProtection="1">
      <alignment horizontal="right" shrinkToFit="1"/>
    </xf>
    <xf numFmtId="177" fontId="5" fillId="0" borderId="31" xfId="0" applyNumberFormat="1" applyFont="1" applyFill="1" applyBorder="1" applyAlignment="1" applyProtection="1">
      <alignment horizontal="right" shrinkToFit="1"/>
    </xf>
    <xf numFmtId="177" fontId="5" fillId="0" borderId="55" xfId="0" applyNumberFormat="1" applyFont="1" applyFill="1" applyBorder="1" applyAlignment="1" applyProtection="1">
      <alignment horizontal="right" shrinkToFit="1"/>
    </xf>
    <xf numFmtId="177" fontId="5" fillId="0" borderId="56" xfId="0" applyNumberFormat="1" applyFont="1" applyFill="1" applyBorder="1" applyAlignment="1" applyProtection="1">
      <alignment horizontal="right" shrinkToFit="1"/>
    </xf>
    <xf numFmtId="177" fontId="5" fillId="0" borderId="57" xfId="0" applyNumberFormat="1" applyFont="1" applyFill="1" applyBorder="1" applyAlignment="1" applyProtection="1">
      <alignment horizontal="right" shrinkToFit="1"/>
    </xf>
    <xf numFmtId="177" fontId="5" fillId="0" borderId="54" xfId="0" applyNumberFormat="1" applyFont="1" applyFill="1" applyBorder="1" applyAlignment="1" applyProtection="1">
      <alignment horizontal="right" shrinkToFit="1"/>
    </xf>
    <xf numFmtId="0" fontId="5" fillId="2" borderId="40" xfId="0" applyFont="1" applyFill="1" applyBorder="1" applyAlignment="1" applyProtection="1">
      <alignment horizontal="right" shrinkToFit="1"/>
      <protection locked="0"/>
    </xf>
    <xf numFmtId="0" fontId="5" fillId="2" borderId="58" xfId="0" applyFont="1" applyFill="1" applyBorder="1" applyAlignment="1" applyProtection="1">
      <alignment horizontal="right" shrinkToFit="1"/>
      <protection locked="0"/>
    </xf>
    <xf numFmtId="0" fontId="5" fillId="2" borderId="38" xfId="0" applyFont="1" applyFill="1" applyBorder="1" applyAlignment="1" applyProtection="1">
      <alignment horizontal="right" shrinkToFit="1"/>
      <protection locked="0"/>
    </xf>
    <xf numFmtId="0" fontId="5" fillId="2" borderId="30" xfId="0" applyFont="1" applyFill="1" applyBorder="1" applyAlignment="1" applyProtection="1">
      <alignment horizontal="right" shrinkToFit="1"/>
      <protection locked="0"/>
    </xf>
    <xf numFmtId="0" fontId="5" fillId="2" borderId="0" xfId="0" applyFont="1" applyFill="1" applyBorder="1" applyAlignment="1" applyProtection="1">
      <alignment horizontal="right" shrinkToFit="1"/>
      <protection locked="0"/>
    </xf>
    <xf numFmtId="0" fontId="5" fillId="2" borderId="31" xfId="0" applyFont="1" applyFill="1" applyBorder="1" applyAlignment="1" applyProtection="1">
      <alignment horizontal="right" shrinkToFit="1"/>
      <protection locked="0"/>
    </xf>
    <xf numFmtId="0" fontId="5" fillId="2" borderId="43" xfId="0" applyFont="1" applyFill="1" applyBorder="1" applyAlignment="1" applyProtection="1">
      <alignment horizontal="right" shrinkToFit="1"/>
      <protection locked="0"/>
    </xf>
    <xf numFmtId="0" fontId="5" fillId="2" borderId="33" xfId="0" applyFont="1" applyFill="1" applyBorder="1" applyAlignment="1" applyProtection="1">
      <alignment horizontal="right" shrinkToFit="1"/>
      <protection locked="0"/>
    </xf>
    <xf numFmtId="0" fontId="5" fillId="2" borderId="44" xfId="0" applyFont="1" applyFill="1" applyBorder="1" applyAlignment="1" applyProtection="1">
      <alignment horizontal="right" shrinkToFit="1"/>
      <protection locked="0"/>
    </xf>
    <xf numFmtId="0" fontId="1" fillId="0" borderId="93" xfId="0" applyFont="1" applyFill="1" applyBorder="1" applyAlignment="1" applyProtection="1">
      <alignment horizontal="center" vertical="center"/>
    </xf>
    <xf numFmtId="0" fontId="1" fillId="0" borderId="94" xfId="0" applyFont="1" applyFill="1" applyBorder="1" applyAlignment="1" applyProtection="1">
      <alignment horizontal="center" vertical="center"/>
    </xf>
    <xf numFmtId="0" fontId="1" fillId="0" borderId="95" xfId="0" applyFont="1" applyFill="1" applyBorder="1" applyAlignment="1" applyProtection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 shrinkToFit="1"/>
    </xf>
    <xf numFmtId="176" fontId="11" fillId="0" borderId="3" xfId="0" applyNumberFormat="1" applyFont="1" applyFill="1" applyBorder="1" applyAlignment="1" applyProtection="1">
      <alignment horizontal="center" vertical="center" shrinkToFit="1"/>
    </xf>
    <xf numFmtId="176" fontId="11" fillId="0" borderId="96" xfId="0" applyNumberFormat="1" applyFont="1" applyFill="1" applyBorder="1" applyAlignment="1" applyProtection="1">
      <alignment horizontal="center" vertical="center" shrinkToFit="1"/>
    </xf>
    <xf numFmtId="176" fontId="11" fillId="0" borderId="11" xfId="0" applyNumberFormat="1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horizontal="center" vertical="center" shrinkToFit="1"/>
    </xf>
    <xf numFmtId="176" fontId="11" fillId="0" borderId="72" xfId="0" applyNumberFormat="1" applyFont="1" applyFill="1" applyBorder="1" applyAlignment="1" applyProtection="1">
      <alignment horizontal="center" vertical="center" shrinkToFit="1"/>
    </xf>
    <xf numFmtId="176" fontId="11" fillId="0" borderId="91" xfId="0" applyNumberFormat="1" applyFont="1" applyFill="1" applyBorder="1" applyAlignment="1" applyProtection="1">
      <alignment horizontal="center" vertical="center" shrinkToFit="1"/>
    </xf>
    <xf numFmtId="176" fontId="11" fillId="0" borderId="1" xfId="0" applyNumberFormat="1" applyFont="1" applyFill="1" applyBorder="1" applyAlignment="1" applyProtection="1">
      <alignment horizontal="center" vertical="center" shrinkToFit="1"/>
    </xf>
    <xf numFmtId="176" fontId="11" fillId="0" borderId="92" xfId="0" applyNumberFormat="1" applyFont="1" applyFill="1" applyBorder="1" applyAlignment="1" applyProtection="1">
      <alignment horizontal="center" vertical="center" shrinkToFit="1"/>
    </xf>
    <xf numFmtId="176" fontId="1" fillId="0" borderId="93" xfId="0" applyNumberFormat="1" applyFont="1" applyFill="1" applyBorder="1" applyAlignment="1" applyProtection="1">
      <alignment horizontal="center" vertical="center" shrinkToFit="1"/>
    </xf>
    <xf numFmtId="0" fontId="1" fillId="0" borderId="94" xfId="0" applyFont="1" applyFill="1" applyBorder="1" applyAlignment="1" applyProtection="1">
      <alignment horizontal="center" vertical="center" shrinkToFit="1"/>
    </xf>
    <xf numFmtId="0" fontId="1" fillId="0" borderId="95" xfId="0" applyFont="1" applyFill="1" applyBorder="1" applyAlignment="1" applyProtection="1">
      <alignment horizontal="center" vertical="center" shrinkToFit="1"/>
    </xf>
    <xf numFmtId="0" fontId="1" fillId="0" borderId="93" xfId="0" applyFont="1" applyFill="1" applyBorder="1" applyAlignment="1" applyProtection="1">
      <alignment horizontal="center" vertical="center" shrinkToFit="1"/>
    </xf>
    <xf numFmtId="178" fontId="1" fillId="0" borderId="93" xfId="0" applyNumberFormat="1" applyFont="1" applyFill="1" applyBorder="1" applyAlignment="1" applyProtection="1">
      <alignment horizontal="center" vertical="center" shrinkToFit="1"/>
    </xf>
    <xf numFmtId="178" fontId="1" fillId="0" borderId="94" xfId="0" applyNumberFormat="1" applyFont="1" applyFill="1" applyBorder="1" applyAlignment="1" applyProtection="1">
      <alignment horizontal="center" vertical="center" shrinkToFit="1"/>
    </xf>
    <xf numFmtId="178" fontId="1" fillId="0" borderId="95" xfId="0" applyNumberFormat="1" applyFont="1" applyFill="1" applyBorder="1" applyAlignment="1" applyProtection="1">
      <alignment horizontal="center" vertical="center" shrinkToFit="1"/>
    </xf>
    <xf numFmtId="178" fontId="1" fillId="0" borderId="2" xfId="0" applyNumberFormat="1" applyFont="1" applyFill="1" applyBorder="1" applyAlignment="1" applyProtection="1">
      <alignment horizontal="center" vertical="center" shrinkToFit="1"/>
    </xf>
    <xf numFmtId="178" fontId="1" fillId="0" borderId="3" xfId="0" applyNumberFormat="1" applyFont="1" applyFill="1" applyBorder="1" applyAlignment="1" applyProtection="1">
      <alignment horizontal="center" vertical="center" shrinkToFit="1"/>
    </xf>
    <xf numFmtId="178" fontId="1" fillId="0" borderId="96" xfId="0" applyNumberFormat="1" applyFont="1" applyFill="1" applyBorder="1" applyAlignment="1" applyProtection="1">
      <alignment horizontal="center" vertical="center" shrinkToFit="1"/>
    </xf>
    <xf numFmtId="178" fontId="1" fillId="0" borderId="11" xfId="0" applyNumberFormat="1" applyFont="1" applyFill="1" applyBorder="1" applyAlignment="1" applyProtection="1">
      <alignment horizontal="center" vertical="center" shrinkToFit="1"/>
    </xf>
    <xf numFmtId="178" fontId="1" fillId="0" borderId="0" xfId="0" applyNumberFormat="1" applyFont="1" applyFill="1" applyBorder="1" applyAlignment="1" applyProtection="1">
      <alignment horizontal="center" vertical="center" shrinkToFit="1"/>
    </xf>
    <xf numFmtId="178" fontId="1" fillId="0" borderId="72" xfId="0" applyNumberFormat="1" applyFont="1" applyFill="1" applyBorder="1" applyAlignment="1" applyProtection="1">
      <alignment horizontal="center" vertical="center" shrinkToFit="1"/>
    </xf>
    <xf numFmtId="178" fontId="1" fillId="0" borderId="91" xfId="0" applyNumberFormat="1" applyFont="1" applyFill="1" applyBorder="1" applyAlignment="1" applyProtection="1">
      <alignment horizontal="center" vertical="center" shrinkToFit="1"/>
    </xf>
    <xf numFmtId="178" fontId="1" fillId="0" borderId="1" xfId="0" applyNumberFormat="1" applyFont="1" applyFill="1" applyBorder="1" applyAlignment="1" applyProtection="1">
      <alignment horizontal="center" vertical="center" shrinkToFit="1"/>
    </xf>
    <xf numFmtId="178" fontId="1" fillId="0" borderId="92" xfId="0" applyNumberFormat="1" applyFont="1" applyFill="1" applyBorder="1" applyAlignment="1" applyProtection="1">
      <alignment horizontal="center" vertical="center" shrinkToFit="1"/>
    </xf>
    <xf numFmtId="178" fontId="11" fillId="0" borderId="2" xfId="0" applyNumberFormat="1" applyFont="1" applyFill="1" applyBorder="1" applyAlignment="1" applyProtection="1">
      <alignment horizontal="center" vertical="center" shrinkToFit="1"/>
    </xf>
    <xf numFmtId="178" fontId="11" fillId="0" borderId="3" xfId="0" applyNumberFormat="1" applyFont="1" applyFill="1" applyBorder="1" applyAlignment="1" applyProtection="1">
      <alignment horizontal="center" vertical="center" shrinkToFit="1"/>
    </xf>
    <xf numFmtId="178" fontId="11" fillId="0" borderId="96" xfId="0" applyNumberFormat="1" applyFont="1" applyFill="1" applyBorder="1" applyAlignment="1" applyProtection="1">
      <alignment horizontal="center" vertical="center" shrinkToFit="1"/>
    </xf>
    <xf numFmtId="178" fontId="11" fillId="0" borderId="11" xfId="0" applyNumberFormat="1" applyFont="1" applyFill="1" applyBorder="1" applyAlignment="1" applyProtection="1">
      <alignment horizontal="center" vertical="center" shrinkToFit="1"/>
    </xf>
    <xf numFmtId="178" fontId="11" fillId="0" borderId="0" xfId="0" applyNumberFormat="1" applyFont="1" applyFill="1" applyBorder="1" applyAlignment="1" applyProtection="1">
      <alignment horizontal="center" vertical="center" shrinkToFit="1"/>
    </xf>
    <xf numFmtId="178" fontId="11" fillId="0" borderId="72" xfId="0" applyNumberFormat="1" applyFont="1" applyFill="1" applyBorder="1" applyAlignment="1" applyProtection="1">
      <alignment horizontal="center" vertical="center" shrinkToFit="1"/>
    </xf>
    <xf numFmtId="178" fontId="11" fillId="0" borderId="91" xfId="0" applyNumberFormat="1" applyFont="1" applyFill="1" applyBorder="1" applyAlignment="1" applyProtection="1">
      <alignment horizontal="center" vertical="center" shrinkToFit="1"/>
    </xf>
    <xf numFmtId="178" fontId="11" fillId="0" borderId="1" xfId="0" applyNumberFormat="1" applyFont="1" applyFill="1" applyBorder="1" applyAlignment="1" applyProtection="1">
      <alignment horizontal="center" vertical="center" shrinkToFit="1"/>
    </xf>
    <xf numFmtId="178" fontId="11" fillId="0" borderId="92" xfId="0" applyNumberFormat="1" applyFont="1" applyFill="1" applyBorder="1" applyAlignment="1" applyProtection="1">
      <alignment horizontal="center" vertical="center" shrinkToFit="1"/>
    </xf>
    <xf numFmtId="178" fontId="5" fillId="0" borderId="89" xfId="0" applyNumberFormat="1" applyFont="1" applyFill="1" applyBorder="1" applyAlignment="1" applyProtection="1">
      <alignment horizontal="right" shrinkToFit="1"/>
    </xf>
    <xf numFmtId="178" fontId="5" fillId="0" borderId="58" xfId="0" applyNumberFormat="1" applyFont="1" applyFill="1" applyBorder="1" applyAlignment="1" applyProtection="1">
      <alignment horizontal="right" shrinkToFit="1"/>
    </xf>
    <xf numFmtId="178" fontId="5" fillId="0" borderId="38" xfId="0" applyNumberFormat="1" applyFont="1" applyFill="1" applyBorder="1" applyAlignment="1" applyProtection="1">
      <alignment horizontal="right" shrinkToFit="1"/>
    </xf>
    <xf numFmtId="178" fontId="5" fillId="0" borderId="11" xfId="0" applyNumberFormat="1" applyFont="1" applyFill="1" applyBorder="1" applyAlignment="1" applyProtection="1">
      <alignment horizontal="right" shrinkToFit="1"/>
    </xf>
    <xf numFmtId="178" fontId="5" fillId="0" borderId="0" xfId="0" applyNumberFormat="1" applyFont="1" applyFill="1" applyBorder="1" applyAlignment="1" applyProtection="1">
      <alignment horizontal="right" shrinkToFit="1"/>
    </xf>
    <xf numFmtId="178" fontId="5" fillId="0" borderId="31" xfId="0" applyNumberFormat="1" applyFont="1" applyFill="1" applyBorder="1" applyAlignment="1" applyProtection="1">
      <alignment horizontal="right" shrinkToFit="1"/>
    </xf>
    <xf numFmtId="177" fontId="5" fillId="0" borderId="39" xfId="0" applyNumberFormat="1" applyFont="1" applyFill="1" applyBorder="1" applyAlignment="1" applyProtection="1">
      <alignment horizontal="right" shrinkToFit="1"/>
    </xf>
    <xf numFmtId="177" fontId="5" fillId="0" borderId="75" xfId="0" applyNumberFormat="1" applyFont="1" applyFill="1" applyBorder="1" applyAlignment="1" applyProtection="1">
      <alignment horizontal="right" shrinkToFit="1"/>
    </xf>
    <xf numFmtId="177" fontId="5" fillId="0" borderId="76" xfId="0" applyNumberFormat="1" applyFont="1" applyFill="1" applyBorder="1" applyAlignment="1" applyProtection="1">
      <alignment horizontal="right" shrinkToFit="1"/>
    </xf>
    <xf numFmtId="177" fontId="5" fillId="0" borderId="77" xfId="0" applyNumberFormat="1" applyFont="1" applyFill="1" applyBorder="1" applyAlignment="1" applyProtection="1">
      <alignment horizontal="right" shrinkToFit="1"/>
    </xf>
    <xf numFmtId="177" fontId="5" fillId="0" borderId="79" xfId="0" applyNumberFormat="1" applyFont="1" applyFill="1" applyBorder="1" applyAlignment="1" applyProtection="1">
      <alignment horizontal="right" shrinkToFit="1"/>
    </xf>
    <xf numFmtId="177" fontId="5" fillId="0" borderId="80" xfId="0" applyNumberFormat="1" applyFont="1" applyFill="1" applyBorder="1" applyAlignment="1" applyProtection="1">
      <alignment horizontal="right" shrinkToFit="1"/>
    </xf>
    <xf numFmtId="177" fontId="5" fillId="0" borderId="81" xfId="0" applyNumberFormat="1" applyFont="1" applyFill="1" applyBorder="1" applyAlignment="1" applyProtection="1">
      <alignment horizontal="right" shrinkToFit="1"/>
    </xf>
    <xf numFmtId="178" fontId="5" fillId="0" borderId="40" xfId="0" applyNumberFormat="1" applyFont="1" applyFill="1" applyBorder="1" applyAlignment="1" applyProtection="1">
      <alignment horizontal="right" shrinkToFit="1"/>
    </xf>
    <xf numFmtId="178" fontId="5" fillId="0" borderId="30" xfId="0" applyNumberFormat="1" applyFont="1" applyFill="1" applyBorder="1" applyAlignment="1" applyProtection="1">
      <alignment horizontal="right" shrinkToFit="1"/>
    </xf>
    <xf numFmtId="0" fontId="5" fillId="0" borderId="39" xfId="0" applyNumberFormat="1" applyFont="1" applyFill="1" applyBorder="1" applyAlignment="1" applyProtection="1">
      <alignment horizontal="right" shrinkToFit="1"/>
    </xf>
    <xf numFmtId="0" fontId="5" fillId="0" borderId="41" xfId="0" applyNumberFormat="1" applyFont="1" applyFill="1" applyBorder="1" applyAlignment="1" applyProtection="1">
      <alignment horizontal="right" shrinkToFi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176" fontId="1" fillId="0" borderId="3" xfId="0" applyNumberFormat="1" applyFont="1" applyFill="1" applyBorder="1" applyAlignment="1" applyProtection="1">
      <alignment horizontal="center" vertical="center" shrinkToFit="1"/>
    </xf>
    <xf numFmtId="176" fontId="1" fillId="0" borderId="96" xfId="0" applyNumberFormat="1" applyFont="1" applyFill="1" applyBorder="1" applyAlignment="1" applyProtection="1">
      <alignment horizontal="center" vertical="center" shrinkToFit="1"/>
    </xf>
    <xf numFmtId="176" fontId="1" fillId="0" borderId="11" xfId="0" applyNumberFormat="1" applyFont="1" applyFill="1" applyBorder="1" applyAlignment="1" applyProtection="1">
      <alignment horizontal="center" vertical="center" shrinkToFit="1"/>
    </xf>
    <xf numFmtId="176" fontId="1" fillId="0" borderId="0" xfId="0" applyNumberFormat="1" applyFont="1" applyFill="1" applyBorder="1" applyAlignment="1" applyProtection="1">
      <alignment horizontal="center" vertical="center" shrinkToFit="1"/>
    </xf>
    <xf numFmtId="176" fontId="1" fillId="0" borderId="72" xfId="0" applyNumberFormat="1" applyFont="1" applyFill="1" applyBorder="1" applyAlignment="1" applyProtection="1">
      <alignment horizontal="center" vertical="center" shrinkToFit="1"/>
    </xf>
    <xf numFmtId="176" fontId="1" fillId="0" borderId="9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92" xfId="0" applyNumberFormat="1" applyFont="1" applyFill="1" applyBorder="1" applyAlignment="1" applyProtection="1">
      <alignment horizontal="center" vertical="center" shrinkToFit="1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/>
    </xf>
    <xf numFmtId="0" fontId="4" fillId="0" borderId="9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14" xfId="0" applyFont="1" applyFill="1" applyBorder="1" applyAlignment="1" applyProtection="1">
      <alignment horizontal="center" vertical="center" shrinkToFit="1"/>
    </xf>
    <xf numFmtId="0" fontId="5" fillId="0" borderId="39" xfId="0" applyNumberFormat="1" applyFont="1" applyFill="1" applyBorder="1" applyAlignment="1" applyProtection="1">
      <alignment horizontal="center" shrinkToFit="1"/>
    </xf>
    <xf numFmtId="0" fontId="5" fillId="0" borderId="40" xfId="0" applyNumberFormat="1" applyFont="1" applyFill="1" applyBorder="1" applyAlignment="1" applyProtection="1">
      <alignment horizontal="center" shrinkToFit="1"/>
    </xf>
    <xf numFmtId="0" fontId="5" fillId="0" borderId="74" xfId="0" applyNumberFormat="1" applyFont="1" applyFill="1" applyBorder="1" applyAlignment="1" applyProtection="1">
      <alignment horizontal="center" shrinkToFit="1"/>
    </xf>
    <xf numFmtId="0" fontId="5" fillId="0" borderId="115" xfId="0" applyNumberFormat="1" applyFont="1" applyFill="1" applyBorder="1" applyAlignment="1" applyProtection="1">
      <alignment horizontal="center" shrinkToFit="1"/>
    </xf>
    <xf numFmtId="176" fontId="5" fillId="0" borderId="39" xfId="0" applyNumberFormat="1" applyFont="1" applyFill="1" applyBorder="1" applyAlignment="1" applyProtection="1">
      <alignment horizontal="right" shrinkToFit="1"/>
    </xf>
    <xf numFmtId="176" fontId="5" fillId="0" borderId="41" xfId="0" applyNumberFormat="1" applyFont="1" applyFill="1" applyBorder="1" applyAlignment="1" applyProtection="1">
      <alignment horizontal="right" shrinkToFit="1"/>
    </xf>
    <xf numFmtId="0" fontId="1" fillId="0" borderId="2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96" xfId="0" applyFont="1" applyFill="1" applyBorder="1" applyAlignment="1" applyProtection="1">
      <alignment horizontal="center" vertical="center" textRotation="255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0" fontId="1" fillId="0" borderId="72" xfId="0" applyFont="1" applyFill="1" applyBorder="1" applyAlignment="1" applyProtection="1">
      <alignment horizontal="center" vertical="center" textRotation="255"/>
    </xf>
    <xf numFmtId="0" fontId="1" fillId="0" borderId="91" xfId="0" applyFont="1" applyFill="1" applyBorder="1" applyAlignment="1" applyProtection="1">
      <alignment horizontal="center" vertical="center" textRotation="255"/>
    </xf>
    <xf numFmtId="0" fontId="1" fillId="0" borderId="1" xfId="0" applyFont="1" applyFill="1" applyBorder="1" applyAlignment="1" applyProtection="1">
      <alignment horizontal="center" vertical="center" textRotation="255"/>
    </xf>
    <xf numFmtId="0" fontId="1" fillId="0" borderId="92" xfId="0" applyFont="1" applyFill="1" applyBorder="1" applyAlignment="1" applyProtection="1">
      <alignment horizontal="center" vertical="center" textRotation="255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96" xfId="0" applyFont="1" applyFill="1" applyBorder="1" applyAlignment="1" applyProtection="1">
      <alignment horizontal="center" vertical="center"/>
    </xf>
    <xf numFmtId="0" fontId="1" fillId="0" borderId="9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9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96" xfId="0" applyFont="1" applyFill="1" applyBorder="1" applyAlignment="1" applyProtection="1">
      <alignment horizontal="center" vertical="center" shrinkToFit="1"/>
    </xf>
    <xf numFmtId="0" fontId="11" fillId="0" borderId="91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92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0" fontId="1" fillId="0" borderId="96" xfId="0" applyFont="1" applyFill="1" applyBorder="1" applyAlignment="1" applyProtection="1">
      <alignment horizontal="center" vertical="center" shrinkToFit="1"/>
    </xf>
    <xf numFmtId="0" fontId="1" fillId="0" borderId="91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92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96" xfId="0" applyFont="1" applyFill="1" applyBorder="1" applyAlignment="1" applyProtection="1">
      <alignment horizontal="center" vertical="center" shrinkToFit="1"/>
    </xf>
    <xf numFmtId="0" fontId="6" fillId="0" borderId="9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92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7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96" xfId="0" applyFont="1" applyFill="1" applyBorder="1" applyAlignment="1" applyProtection="1">
      <alignment horizontal="center" vertical="center" shrinkToFit="1"/>
    </xf>
    <xf numFmtId="0" fontId="12" fillId="0" borderId="91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0" borderId="92" xfId="0" applyFont="1" applyFill="1" applyBorder="1" applyAlignment="1" applyProtection="1">
      <alignment horizontal="center" vertical="center" shrinkToFit="1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176" fontId="5" fillId="0" borderId="59" xfId="0" applyNumberFormat="1" applyFont="1" applyFill="1" applyBorder="1" applyAlignment="1" applyProtection="1">
      <alignment horizontal="right" shrinkToFit="1"/>
    </xf>
    <xf numFmtId="0" fontId="5" fillId="0" borderId="59" xfId="0" applyNumberFormat="1" applyFont="1" applyFill="1" applyBorder="1" applyAlignment="1" applyProtection="1">
      <alignment horizontal="right" shrinkToFit="1"/>
    </xf>
    <xf numFmtId="0" fontId="5" fillId="0" borderId="60" xfId="0" applyNumberFormat="1" applyFont="1" applyFill="1" applyBorder="1" applyAlignment="1" applyProtection="1">
      <alignment horizontal="right" shrinkToFit="1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8" fillId="0" borderId="93" xfId="0" applyFont="1" applyFill="1" applyBorder="1" applyAlignment="1" applyProtection="1">
      <alignment horizontal="left" vertical="center" wrapText="1"/>
    </xf>
    <xf numFmtId="0" fontId="0" fillId="0" borderId="94" xfId="0" applyFill="1" applyBorder="1" applyAlignment="1" applyProtection="1">
      <alignment horizontal="left" vertical="center"/>
    </xf>
    <xf numFmtId="0" fontId="0" fillId="0" borderId="95" xfId="0" applyFill="1" applyBorder="1" applyAlignment="1" applyProtection="1">
      <alignment horizontal="left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</xf>
    <xf numFmtId="0" fontId="5" fillId="0" borderId="59" xfId="0" applyNumberFormat="1" applyFont="1" applyFill="1" applyBorder="1" applyAlignment="1" applyProtection="1">
      <alignment horizontal="center" shrinkToFit="1"/>
    </xf>
    <xf numFmtId="0" fontId="5" fillId="0" borderId="55" xfId="0" applyNumberFormat="1" applyFont="1" applyFill="1" applyBorder="1" applyAlignment="1" applyProtection="1">
      <alignment horizontal="center" shrinkToFit="1"/>
    </xf>
    <xf numFmtId="177" fontId="5" fillId="0" borderId="73" xfId="0" applyNumberFormat="1" applyFont="1" applyFill="1" applyBorder="1" applyAlignment="1" applyProtection="1">
      <alignment horizontal="right" shrinkToFit="1"/>
    </xf>
    <xf numFmtId="178" fontId="5" fillId="0" borderId="62" xfId="0" applyNumberFormat="1" applyFont="1" applyFill="1" applyBorder="1" applyAlignment="1" applyProtection="1">
      <alignment horizontal="right" shrinkToFit="1"/>
    </xf>
    <xf numFmtId="178" fontId="5" fillId="0" borderId="56" xfId="0" applyNumberFormat="1" applyFont="1" applyFill="1" applyBorder="1" applyAlignment="1" applyProtection="1">
      <alignment horizontal="right" shrinkToFit="1"/>
    </xf>
    <xf numFmtId="178" fontId="5" fillId="0" borderId="57" xfId="0" applyNumberFormat="1" applyFont="1" applyFill="1" applyBorder="1" applyAlignment="1" applyProtection="1">
      <alignment horizontal="right" shrinkToFit="1"/>
    </xf>
    <xf numFmtId="178" fontId="5" fillId="0" borderId="24" xfId="0" applyNumberFormat="1" applyFont="1" applyFill="1" applyBorder="1" applyAlignment="1" applyProtection="1">
      <alignment horizontal="right" shrinkToFit="1"/>
    </xf>
    <xf numFmtId="178" fontId="5" fillId="0" borderId="25" xfId="0" applyNumberFormat="1" applyFont="1" applyFill="1" applyBorder="1" applyAlignment="1" applyProtection="1">
      <alignment horizontal="right" shrinkToFit="1"/>
    </xf>
    <xf numFmtId="177" fontId="5" fillId="0" borderId="59" xfId="0" applyNumberFormat="1" applyFont="1" applyFill="1" applyBorder="1" applyAlignment="1" applyProtection="1">
      <alignment horizontal="right" shrinkToFit="1"/>
    </xf>
    <xf numFmtId="177" fontId="5" fillId="0" borderId="83" xfId="0" applyNumberFormat="1" applyFont="1" applyFill="1" applyBorder="1" applyAlignment="1" applyProtection="1">
      <alignment horizontal="right" shrinkToFit="1"/>
    </xf>
    <xf numFmtId="177" fontId="5" fillId="0" borderId="84" xfId="0" applyNumberFormat="1" applyFont="1" applyFill="1" applyBorder="1" applyAlignment="1" applyProtection="1">
      <alignment horizontal="right" shrinkToFit="1"/>
    </xf>
    <xf numFmtId="177" fontId="5" fillId="0" borderId="85" xfId="0" applyNumberFormat="1" applyFont="1" applyFill="1" applyBorder="1" applyAlignment="1" applyProtection="1">
      <alignment horizontal="right" shrinkToFit="1"/>
    </xf>
    <xf numFmtId="178" fontId="5" fillId="0" borderId="55" xfId="0" applyNumberFormat="1" applyFont="1" applyFill="1" applyBorder="1" applyAlignment="1" applyProtection="1">
      <alignment horizontal="right" shrinkToFit="1"/>
    </xf>
    <xf numFmtId="177" fontId="5" fillId="0" borderId="134" xfId="0" applyNumberFormat="1" applyFont="1" applyFill="1" applyBorder="1" applyAlignment="1" applyProtection="1">
      <alignment horizontal="right" shrinkToFit="1"/>
    </xf>
    <xf numFmtId="177" fontId="5" fillId="0" borderId="74" xfId="0" applyNumberFormat="1" applyFont="1" applyFill="1" applyBorder="1" applyAlignment="1" applyProtection="1">
      <alignment horizontal="right" shrinkToFit="1"/>
    </xf>
    <xf numFmtId="177" fontId="5" fillId="0" borderId="119" xfId="0" applyNumberFormat="1" applyFont="1" applyFill="1" applyBorder="1" applyAlignment="1" applyProtection="1">
      <alignment horizontal="right" shrinkToFit="1"/>
    </xf>
    <xf numFmtId="0" fontId="5" fillId="0" borderId="134" xfId="0" applyNumberFormat="1" applyFont="1" applyFill="1" applyBorder="1" applyAlignment="1" applyProtection="1">
      <alignment horizontal="right" shrinkToFit="1"/>
    </xf>
    <xf numFmtId="0" fontId="5" fillId="0" borderId="135" xfId="0" applyNumberFormat="1" applyFont="1" applyFill="1" applyBorder="1" applyAlignment="1" applyProtection="1">
      <alignment horizontal="right" shrinkToFit="1"/>
    </xf>
    <xf numFmtId="0" fontId="5" fillId="0" borderId="74" xfId="0" applyNumberFormat="1" applyFont="1" applyFill="1" applyBorder="1" applyAlignment="1" applyProtection="1">
      <alignment horizontal="right" shrinkToFit="1"/>
    </xf>
    <xf numFmtId="0" fontId="5" fillId="0" borderId="78" xfId="0" applyNumberFormat="1" applyFont="1" applyFill="1" applyBorder="1" applyAlignment="1" applyProtection="1">
      <alignment horizontal="right" shrinkToFit="1"/>
    </xf>
    <xf numFmtId="0" fontId="5" fillId="0" borderId="119" xfId="0" applyNumberFormat="1" applyFont="1" applyFill="1" applyBorder="1" applyAlignment="1" applyProtection="1">
      <alignment horizontal="right" shrinkToFit="1"/>
    </xf>
    <xf numFmtId="0" fontId="5" fillId="0" borderId="161" xfId="0" applyNumberFormat="1" applyFont="1" applyFill="1" applyBorder="1" applyAlignment="1" applyProtection="1">
      <alignment horizontal="right" shrinkToFit="1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center" shrinkToFit="1"/>
    </xf>
    <xf numFmtId="0" fontId="5" fillId="0" borderId="17" xfId="0" applyNumberFormat="1" applyFont="1" applyFill="1" applyBorder="1" applyAlignment="1" applyProtection="1">
      <alignment horizontal="center" shrinkToFit="1"/>
    </xf>
    <xf numFmtId="0" fontId="4" fillId="2" borderId="128" xfId="0" applyFont="1" applyFill="1" applyBorder="1" applyAlignment="1" applyProtection="1">
      <alignment horizontal="center" vertical="center"/>
      <protection locked="0"/>
    </xf>
    <xf numFmtId="0" fontId="4" fillId="2" borderId="129" xfId="0" applyFont="1" applyFill="1" applyBorder="1" applyAlignment="1" applyProtection="1">
      <alignment horizontal="center" vertical="center"/>
      <protection locked="0"/>
    </xf>
    <xf numFmtId="0" fontId="4" fillId="2" borderId="130" xfId="0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 applyProtection="1">
      <alignment horizontal="center" vertical="center" shrinkToFit="1"/>
    </xf>
    <xf numFmtId="0" fontId="4" fillId="0" borderId="66" xfId="0" applyFont="1" applyFill="1" applyBorder="1" applyAlignment="1" applyProtection="1">
      <alignment horizontal="center" vertical="center" shrinkToFit="1"/>
    </xf>
    <xf numFmtId="0" fontId="4" fillId="0" borderId="70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176" fontId="5" fillId="2" borderId="16" xfId="0" applyNumberFormat="1" applyFont="1" applyFill="1" applyBorder="1" applyAlignment="1" applyProtection="1">
      <alignment horizontal="right" shrinkToFit="1"/>
    </xf>
    <xf numFmtId="176" fontId="5" fillId="2" borderId="18" xfId="0" applyNumberFormat="1" applyFont="1" applyFill="1" applyBorder="1" applyAlignment="1" applyProtection="1">
      <alignment horizontal="right" shrinkToFit="1"/>
    </xf>
    <xf numFmtId="176" fontId="5" fillId="2" borderId="25" xfId="0" applyNumberFormat="1" applyFont="1" applyFill="1" applyBorder="1" applyAlignment="1" applyProtection="1">
      <alignment horizontal="right" shrinkToFit="1"/>
    </xf>
    <xf numFmtId="176" fontId="5" fillId="2" borderId="27" xfId="0" applyNumberFormat="1" applyFont="1" applyFill="1" applyBorder="1" applyAlignment="1" applyProtection="1">
      <alignment horizontal="right" shrinkToFit="1"/>
    </xf>
    <xf numFmtId="176" fontId="5" fillId="2" borderId="66" xfId="0" applyNumberFormat="1" applyFont="1" applyFill="1" applyBorder="1" applyAlignment="1" applyProtection="1">
      <alignment horizontal="right" shrinkToFit="1"/>
    </xf>
    <xf numFmtId="176" fontId="5" fillId="2" borderId="67" xfId="0" applyNumberFormat="1" applyFont="1" applyFill="1" applyBorder="1" applyAlignment="1" applyProtection="1">
      <alignment horizontal="right" shrinkToFit="1"/>
    </xf>
    <xf numFmtId="0" fontId="5" fillId="0" borderId="146" xfId="0" applyFont="1" applyFill="1" applyBorder="1" applyAlignment="1" applyProtection="1">
      <alignment horizontal="center" shrinkToFit="1"/>
    </xf>
    <xf numFmtId="0" fontId="5" fillId="0" borderId="151" xfId="0" applyFont="1" applyFill="1" applyBorder="1" applyAlignment="1" applyProtection="1">
      <alignment horizontal="center" shrinkToFit="1"/>
    </xf>
    <xf numFmtId="0" fontId="5" fillId="0" borderId="156" xfId="0" applyFont="1" applyFill="1" applyBorder="1" applyAlignment="1" applyProtection="1">
      <alignment horizontal="center" shrinkToFit="1"/>
    </xf>
    <xf numFmtId="177" fontId="5" fillId="0" borderId="147" xfId="0" applyNumberFormat="1" applyFont="1" applyFill="1" applyBorder="1" applyAlignment="1" applyProtection="1">
      <alignment horizontal="right" shrinkToFit="1"/>
    </xf>
    <xf numFmtId="177" fontId="5" fillId="0" borderId="152" xfId="0" applyNumberFormat="1" applyFont="1" applyFill="1" applyBorder="1" applyAlignment="1" applyProtection="1">
      <alignment horizontal="right" shrinkToFit="1"/>
    </xf>
    <xf numFmtId="177" fontId="5" fillId="0" borderId="157" xfId="0" applyNumberFormat="1" applyFont="1" applyFill="1" applyBorder="1" applyAlignment="1" applyProtection="1">
      <alignment horizontal="right" shrinkToFit="1"/>
    </xf>
    <xf numFmtId="177" fontId="5" fillId="0" borderId="148" xfId="0" applyNumberFormat="1" applyFont="1" applyFill="1" applyBorder="1" applyAlignment="1" applyProtection="1">
      <alignment horizontal="right" shrinkToFit="1"/>
    </xf>
    <xf numFmtId="177" fontId="5" fillId="0" borderId="138" xfId="0" applyNumberFormat="1" applyFont="1" applyFill="1" applyBorder="1" applyAlignment="1" applyProtection="1">
      <alignment horizontal="right" shrinkToFit="1"/>
    </xf>
    <xf numFmtId="177" fontId="5" fillId="0" borderId="139" xfId="0" applyNumberFormat="1" applyFont="1" applyFill="1" applyBorder="1" applyAlignment="1" applyProtection="1">
      <alignment horizontal="right" shrinkToFit="1"/>
    </xf>
    <xf numFmtId="177" fontId="5" fillId="0" borderId="153" xfId="0" applyNumberFormat="1" applyFont="1" applyFill="1" applyBorder="1" applyAlignment="1" applyProtection="1">
      <alignment horizontal="right" shrinkToFit="1"/>
    </xf>
    <xf numFmtId="177" fontId="5" fillId="0" borderId="141" xfId="0" applyNumberFormat="1" applyFont="1" applyFill="1" applyBorder="1" applyAlignment="1" applyProtection="1">
      <alignment horizontal="right" shrinkToFit="1"/>
    </xf>
    <xf numFmtId="177" fontId="5" fillId="0" borderId="142" xfId="0" applyNumberFormat="1" applyFont="1" applyFill="1" applyBorder="1" applyAlignment="1" applyProtection="1">
      <alignment horizontal="right" shrinkToFit="1"/>
    </xf>
    <xf numFmtId="177" fontId="5" fillId="0" borderId="158" xfId="0" applyNumberFormat="1" applyFont="1" applyFill="1" applyBorder="1" applyAlignment="1" applyProtection="1">
      <alignment horizontal="right" shrinkToFit="1"/>
    </xf>
    <xf numFmtId="177" fontId="5" fillId="0" borderId="144" xfId="0" applyNumberFormat="1" applyFont="1" applyFill="1" applyBorder="1" applyAlignment="1" applyProtection="1">
      <alignment horizontal="right" shrinkToFit="1"/>
    </xf>
    <xf numFmtId="177" fontId="5" fillId="0" borderId="145" xfId="0" applyNumberFormat="1" applyFont="1" applyFill="1" applyBorder="1" applyAlignment="1" applyProtection="1">
      <alignment horizontal="right" shrinkToFit="1"/>
    </xf>
    <xf numFmtId="177" fontId="5" fillId="0" borderId="149" xfId="0" applyNumberFormat="1" applyFont="1" applyFill="1" applyBorder="1" applyAlignment="1" applyProtection="1">
      <alignment horizontal="right" shrinkToFit="1"/>
    </xf>
    <xf numFmtId="177" fontId="5" fillId="0" borderId="154" xfId="0" applyNumberFormat="1" applyFont="1" applyFill="1" applyBorder="1" applyAlignment="1" applyProtection="1">
      <alignment horizontal="right" shrinkToFit="1"/>
    </xf>
    <xf numFmtId="177" fontId="5" fillId="0" borderId="159" xfId="0" applyNumberFormat="1" applyFont="1" applyFill="1" applyBorder="1" applyAlignment="1" applyProtection="1">
      <alignment horizontal="right" shrinkToFit="1"/>
    </xf>
    <xf numFmtId="0" fontId="5" fillId="0" borderId="150" xfId="0" applyFont="1" applyFill="1" applyBorder="1" applyAlignment="1" applyProtection="1">
      <alignment horizontal="center" shrinkToFit="1"/>
    </xf>
    <xf numFmtId="0" fontId="5" fillId="0" borderId="155" xfId="0" applyFont="1" applyFill="1" applyBorder="1" applyAlignment="1" applyProtection="1">
      <alignment horizontal="center" shrinkToFit="1"/>
    </xf>
    <xf numFmtId="0" fontId="5" fillId="0" borderId="160" xfId="0" applyFont="1" applyFill="1" applyBorder="1" applyAlignment="1" applyProtection="1">
      <alignment horizontal="center" shrinkToFit="1"/>
    </xf>
    <xf numFmtId="176" fontId="5" fillId="0" borderId="30" xfId="0" applyNumberFormat="1" applyFont="1" applyFill="1" applyBorder="1" applyAlignment="1" applyProtection="1">
      <alignment horizontal="right" shrinkToFit="1"/>
    </xf>
    <xf numFmtId="176" fontId="5" fillId="0" borderId="0" xfId="0" applyNumberFormat="1" applyFont="1" applyFill="1" applyBorder="1" applyAlignment="1" applyProtection="1">
      <alignment horizontal="right" shrinkToFit="1"/>
    </xf>
    <xf numFmtId="176" fontId="5" fillId="0" borderId="72" xfId="0" applyNumberFormat="1" applyFont="1" applyFill="1" applyBorder="1" applyAlignment="1" applyProtection="1">
      <alignment horizontal="right" shrinkToFit="1"/>
    </xf>
    <xf numFmtId="176" fontId="5" fillId="0" borderId="55" xfId="0" applyNumberFormat="1" applyFont="1" applyFill="1" applyBorder="1" applyAlignment="1" applyProtection="1">
      <alignment horizontal="right" shrinkToFit="1"/>
    </xf>
    <xf numFmtId="176" fontId="5" fillId="0" borderId="56" xfId="0" applyNumberFormat="1" applyFont="1" applyFill="1" applyBorder="1" applyAlignment="1" applyProtection="1">
      <alignment horizontal="right" shrinkToFit="1"/>
    </xf>
    <xf numFmtId="176" fontId="5" fillId="0" borderId="73" xfId="0" applyNumberFormat="1" applyFont="1" applyFill="1" applyBorder="1" applyAlignment="1" applyProtection="1">
      <alignment horizontal="right" shrinkToFit="1"/>
    </xf>
    <xf numFmtId="176" fontId="5" fillId="0" borderId="40" xfId="0" applyNumberFormat="1" applyFont="1" applyFill="1" applyBorder="1" applyAlignment="1" applyProtection="1">
      <alignment horizontal="right" shrinkToFit="1"/>
    </xf>
    <xf numFmtId="176" fontId="5" fillId="0" borderId="58" xfId="0" applyNumberFormat="1" applyFont="1" applyFill="1" applyBorder="1" applyAlignment="1" applyProtection="1">
      <alignment horizontal="right" shrinkToFit="1"/>
    </xf>
    <xf numFmtId="176" fontId="5" fillId="0" borderId="88" xfId="0" applyNumberFormat="1" applyFont="1" applyFill="1" applyBorder="1" applyAlignment="1" applyProtection="1">
      <alignment horizontal="right" shrinkToFit="1"/>
    </xf>
    <xf numFmtId="0" fontId="5" fillId="0" borderId="22" xfId="0" applyFont="1" applyFill="1" applyBorder="1" applyAlignment="1" applyProtection="1">
      <alignment horizontal="right" shrinkToFit="1"/>
    </xf>
    <xf numFmtId="0" fontId="5" fillId="0" borderId="30" xfId="0" applyFont="1" applyFill="1" applyBorder="1" applyAlignment="1" applyProtection="1">
      <alignment horizontal="right" shrinkToFit="1"/>
    </xf>
    <xf numFmtId="0" fontId="5" fillId="0" borderId="43" xfId="0" applyFont="1" applyFill="1" applyBorder="1" applyAlignment="1" applyProtection="1">
      <alignment horizontal="right" shrinkToFit="1"/>
    </xf>
    <xf numFmtId="177" fontId="5" fillId="0" borderId="22" xfId="0" applyNumberFormat="1" applyFont="1" applyFill="1" applyBorder="1" applyAlignment="1" applyProtection="1">
      <alignment horizontal="right" shrinkToFit="1"/>
    </xf>
    <xf numFmtId="177" fontId="5" fillId="0" borderId="21" xfId="0" applyNumberFormat="1" applyFont="1" applyFill="1" applyBorder="1" applyAlignment="1" applyProtection="1">
      <alignment horizontal="right" shrinkToFit="1"/>
    </xf>
    <xf numFmtId="177" fontId="5" fillId="0" borderId="117" xfId="0" applyNumberFormat="1" applyFont="1" applyFill="1" applyBorder="1" applyAlignment="1" applyProtection="1">
      <alignment horizontal="right" shrinkToFit="1"/>
    </xf>
    <xf numFmtId="177" fontId="5" fillId="0" borderId="71" xfId="0" applyNumberFormat="1" applyFont="1" applyFill="1" applyBorder="1" applyAlignment="1" applyProtection="1">
      <alignment horizontal="right" shrinkToFit="1"/>
    </xf>
    <xf numFmtId="177" fontId="5" fillId="0" borderId="12" xfId="0" applyNumberFormat="1" applyFont="1" applyFill="1" applyBorder="1" applyAlignment="1" applyProtection="1">
      <alignment horizontal="right" shrinkToFit="1"/>
    </xf>
    <xf numFmtId="177" fontId="5" fillId="0" borderId="34" xfId="0" applyNumberFormat="1" applyFont="1" applyFill="1" applyBorder="1" applyAlignment="1" applyProtection="1">
      <alignment horizontal="right" shrinkToFit="1"/>
    </xf>
    <xf numFmtId="0" fontId="5" fillId="0" borderId="70" xfId="0" applyFont="1" applyFill="1" applyBorder="1" applyAlignment="1" applyProtection="1">
      <alignment horizontal="right" shrinkToFit="1"/>
    </xf>
    <xf numFmtId="0" fontId="5" fillId="0" borderId="11" xfId="0" applyFont="1" applyFill="1" applyBorder="1" applyAlignment="1" applyProtection="1">
      <alignment horizontal="right" shrinkToFit="1"/>
    </xf>
    <xf numFmtId="0" fontId="5" fillId="0" borderId="32" xfId="0" applyFont="1" applyFill="1" applyBorder="1" applyAlignment="1" applyProtection="1">
      <alignment horizontal="right" shrinkToFit="1"/>
    </xf>
    <xf numFmtId="0" fontId="5" fillId="2" borderId="55" xfId="0" applyFont="1" applyFill="1" applyBorder="1" applyAlignment="1" applyProtection="1">
      <alignment horizontal="right" shrinkToFit="1"/>
      <protection locked="0"/>
    </xf>
    <xf numFmtId="0" fontId="5" fillId="2" borderId="56" xfId="0" applyFont="1" applyFill="1" applyBorder="1" applyAlignment="1" applyProtection="1">
      <alignment horizontal="right" shrinkToFit="1"/>
      <protection locked="0"/>
    </xf>
    <xf numFmtId="0" fontId="5" fillId="2" borderId="57" xfId="0" applyFont="1" applyFill="1" applyBorder="1" applyAlignment="1" applyProtection="1">
      <alignment horizontal="right" shrinkToFit="1"/>
      <protection locked="0"/>
    </xf>
    <xf numFmtId="0" fontId="5" fillId="2" borderId="40" xfId="0" applyNumberFormat="1" applyFont="1" applyFill="1" applyBorder="1" applyAlignment="1" applyProtection="1">
      <alignment horizontal="center" shrinkToFit="1"/>
      <protection locked="0"/>
    </xf>
    <xf numFmtId="0" fontId="5" fillId="2" borderId="58" xfId="0" applyNumberFormat="1" applyFont="1" applyFill="1" applyBorder="1" applyAlignment="1" applyProtection="1">
      <alignment horizontal="center" shrinkToFit="1"/>
      <protection locked="0"/>
    </xf>
    <xf numFmtId="0" fontId="5" fillId="2" borderId="38" xfId="0" applyNumberFormat="1" applyFont="1" applyFill="1" applyBorder="1" applyAlignment="1" applyProtection="1">
      <alignment horizontal="center" shrinkToFit="1"/>
      <protection locked="0"/>
    </xf>
    <xf numFmtId="0" fontId="5" fillId="2" borderId="30" xfId="0" applyNumberFormat="1" applyFont="1" applyFill="1" applyBorder="1" applyAlignment="1" applyProtection="1">
      <alignment horizontal="center" shrinkToFit="1"/>
      <protection locked="0"/>
    </xf>
    <xf numFmtId="0" fontId="5" fillId="2" borderId="0" xfId="0" applyNumberFormat="1" applyFont="1" applyFill="1" applyBorder="1" applyAlignment="1" applyProtection="1">
      <alignment horizontal="center" shrinkToFit="1"/>
      <protection locked="0"/>
    </xf>
    <xf numFmtId="0" fontId="5" fillId="2" borderId="31" xfId="0" applyNumberFormat="1" applyFont="1" applyFill="1" applyBorder="1" applyAlignment="1" applyProtection="1">
      <alignment horizontal="center" shrinkToFit="1"/>
      <protection locked="0"/>
    </xf>
    <xf numFmtId="0" fontId="5" fillId="2" borderId="55" xfId="0" applyNumberFormat="1" applyFont="1" applyFill="1" applyBorder="1" applyAlignment="1" applyProtection="1">
      <alignment horizontal="center" shrinkToFit="1"/>
      <protection locked="0"/>
    </xf>
    <xf numFmtId="0" fontId="5" fillId="2" borderId="56" xfId="0" applyNumberFormat="1" applyFont="1" applyFill="1" applyBorder="1" applyAlignment="1" applyProtection="1">
      <alignment horizontal="center" shrinkToFit="1"/>
      <protection locked="0"/>
    </xf>
    <xf numFmtId="0" fontId="5" fillId="2" borderId="57" xfId="0" applyNumberFormat="1" applyFont="1" applyFill="1" applyBorder="1" applyAlignment="1" applyProtection="1">
      <alignment horizontal="center" shrinkToFit="1"/>
      <protection locked="0"/>
    </xf>
    <xf numFmtId="0" fontId="5" fillId="2" borderId="59" xfId="0" applyFont="1" applyFill="1" applyBorder="1" applyAlignment="1" applyProtection="1">
      <alignment horizontal="right" shrinkToFit="1"/>
      <protection locked="0"/>
    </xf>
    <xf numFmtId="0" fontId="5" fillId="2" borderId="24" xfId="0" applyFont="1" applyFill="1" applyBorder="1" applyAlignment="1" applyProtection="1">
      <alignment horizontal="right" shrinkToFit="1"/>
      <protection locked="0"/>
    </xf>
    <xf numFmtId="0" fontId="5" fillId="2" borderId="25" xfId="0" applyFont="1" applyFill="1" applyBorder="1" applyAlignment="1" applyProtection="1">
      <alignment horizontal="right" shrinkToFit="1"/>
      <protection locked="0"/>
    </xf>
    <xf numFmtId="0" fontId="5" fillId="2" borderId="28" xfId="0" applyFont="1" applyFill="1" applyBorder="1" applyAlignment="1" applyProtection="1">
      <alignment horizontal="right" shrinkToFit="1"/>
      <protection locked="0"/>
    </xf>
    <xf numFmtId="0" fontId="5" fillId="2" borderId="68" xfId="0" applyFont="1" applyFill="1" applyBorder="1" applyAlignment="1" applyProtection="1">
      <alignment horizontal="right" shrinkToFit="1"/>
      <protection locked="0"/>
    </xf>
    <xf numFmtId="0" fontId="5" fillId="2" borderId="66" xfId="0" applyFont="1" applyFill="1" applyBorder="1" applyAlignment="1" applyProtection="1">
      <alignment horizontal="right" shrinkToFit="1"/>
      <protection locked="0"/>
    </xf>
    <xf numFmtId="0" fontId="5" fillId="2" borderId="64" xfId="0" applyFont="1" applyFill="1" applyBorder="1" applyAlignment="1" applyProtection="1">
      <alignment horizontal="right" shrinkToFit="1"/>
      <protection locked="0"/>
    </xf>
    <xf numFmtId="177" fontId="5" fillId="0" borderId="27" xfId="0" applyNumberFormat="1" applyFont="1" applyFill="1" applyBorder="1" applyAlignment="1" applyProtection="1">
      <alignment horizontal="right" shrinkToFit="1"/>
    </xf>
    <xf numFmtId="0" fontId="1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4" fillId="0" borderId="14" xfId="0" applyFont="1" applyFill="1" applyBorder="1" applyAlignment="1" applyProtection="1">
      <alignment horizontal="center" vertical="center" wrapText="1" shrinkToFit="1"/>
    </xf>
    <xf numFmtId="0" fontId="4" fillId="0" borderId="36" xfId="0" applyFont="1" applyFill="1" applyBorder="1" applyAlignment="1" applyProtection="1">
      <alignment horizontal="center" vertical="center" wrapText="1" shrinkToFit="1"/>
    </xf>
    <xf numFmtId="0" fontId="4" fillId="0" borderId="7" xfId="0" applyFont="1" applyFill="1" applyBorder="1" applyAlignment="1" applyProtection="1">
      <alignment horizontal="center" vertical="center" wrapText="1" shrinkToFit="1"/>
    </xf>
    <xf numFmtId="0" fontId="4" fillId="0" borderId="15" xfId="0" applyFont="1" applyFill="1" applyBorder="1" applyAlignment="1" applyProtection="1">
      <alignment horizontal="center" vertical="center" wrapText="1" shrinkToFit="1"/>
    </xf>
    <xf numFmtId="0" fontId="4" fillId="0" borderId="37" xfId="0" applyFont="1" applyFill="1" applyBorder="1" applyAlignment="1" applyProtection="1">
      <alignment horizontal="center" vertical="center" wrapText="1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0" fillId="0" borderId="8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left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32" xfId="0" applyFont="1" applyFill="1" applyBorder="1" applyAlignment="1" applyProtection="1">
      <alignment horizontal="center" vertical="center" shrinkToFit="1"/>
    </xf>
    <xf numFmtId="0" fontId="5" fillId="0" borderId="33" xfId="0" applyFont="1" applyFill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left" vertical="center" shrinkToFit="1"/>
    </xf>
    <xf numFmtId="0" fontId="0" fillId="0" borderId="96" xfId="0" applyFont="1" applyBorder="1" applyAlignment="1" applyProtection="1">
      <alignment horizontal="left" vertical="center" shrinkToFit="1"/>
    </xf>
    <xf numFmtId="0" fontId="0" fillId="0" borderId="33" xfId="0" applyFont="1" applyBorder="1" applyAlignment="1" applyProtection="1">
      <alignment horizontal="left" vertical="center" shrinkToFit="1"/>
    </xf>
    <xf numFmtId="0" fontId="0" fillId="0" borderId="100" xfId="0" applyFont="1" applyBorder="1" applyAlignment="1" applyProtection="1">
      <alignment horizontal="left" vertical="center" shrinkToFit="1"/>
    </xf>
    <xf numFmtId="0" fontId="5" fillId="0" borderId="122" xfId="0" applyFont="1" applyFill="1" applyBorder="1" applyAlignment="1" applyProtection="1">
      <alignment horizontal="center" vertical="center" shrinkToFit="1"/>
    </xf>
    <xf numFmtId="0" fontId="5" fillId="0" borderId="123" xfId="0" applyFont="1" applyFill="1" applyBorder="1" applyAlignment="1" applyProtection="1">
      <alignment horizontal="center" vertical="center" shrinkToFit="1"/>
    </xf>
    <xf numFmtId="0" fontId="0" fillId="0" borderId="123" xfId="0" applyFont="1" applyBorder="1" applyAlignment="1" applyProtection="1">
      <alignment horizontal="center" vertical="center" shrinkToFit="1"/>
    </xf>
    <xf numFmtId="0" fontId="0" fillId="0" borderId="123" xfId="0" applyFont="1" applyBorder="1" applyAlignment="1" applyProtection="1">
      <alignment horizontal="left" vertical="center" shrinkToFit="1"/>
    </xf>
    <xf numFmtId="0" fontId="0" fillId="0" borderId="124" xfId="0" applyFont="1" applyBorder="1" applyAlignment="1" applyProtection="1">
      <alignment horizontal="left" vertical="center" shrinkToFit="1"/>
    </xf>
    <xf numFmtId="0" fontId="5" fillId="0" borderId="123" xfId="0" applyFont="1" applyFill="1" applyBorder="1" applyAlignment="1" applyProtection="1">
      <alignment horizontal="center" vertical="center" wrapText="1" shrinkToFit="1"/>
    </xf>
    <xf numFmtId="0" fontId="0" fillId="0" borderId="126" xfId="0" applyFont="1" applyBorder="1" applyAlignment="1" applyProtection="1">
      <alignment horizontal="left" vertical="center" shrinkToFit="1"/>
    </xf>
    <xf numFmtId="0" fontId="4" fillId="0" borderId="68" xfId="0" applyFont="1" applyFill="1" applyBorder="1" applyAlignment="1" applyProtection="1">
      <alignment horizontal="center" vertical="center" shrinkToFit="1"/>
    </xf>
    <xf numFmtId="177" fontId="5" fillId="0" borderId="18" xfId="0" applyNumberFormat="1" applyFont="1" applyFill="1" applyBorder="1" applyAlignment="1" applyProtection="1">
      <alignment horizontal="right" shrinkToFit="1"/>
    </xf>
    <xf numFmtId="0" fontId="5" fillId="2" borderId="19" xfId="0" applyFont="1" applyFill="1" applyBorder="1" applyAlignment="1" applyProtection="1">
      <alignment horizontal="right" shrinkToFit="1"/>
      <protection locked="0"/>
    </xf>
    <xf numFmtId="0" fontId="5" fillId="2" borderId="16" xfId="0" applyFont="1" applyFill="1" applyBorder="1" applyAlignment="1" applyProtection="1">
      <alignment horizontal="right" shrinkToFit="1"/>
      <protection locked="0"/>
    </xf>
    <xf numFmtId="177" fontId="5" fillId="0" borderId="49" xfId="0" applyNumberFormat="1" applyFont="1" applyFill="1" applyBorder="1" applyAlignment="1" applyProtection="1">
      <alignment horizontal="right" shrinkToFit="1"/>
    </xf>
    <xf numFmtId="177" fontId="5" fillId="0" borderId="61" xfId="0" applyNumberFormat="1" applyFont="1" applyFill="1" applyBorder="1" applyAlignment="1" applyProtection="1">
      <alignment horizontal="right" shrinkToFit="1"/>
    </xf>
    <xf numFmtId="177" fontId="5" fillId="0" borderId="60" xfId="0" applyNumberFormat="1" applyFont="1" applyFill="1" applyBorder="1" applyAlignment="1" applyProtection="1">
      <alignment horizontal="right" shrinkToFit="1"/>
    </xf>
    <xf numFmtId="0" fontId="5" fillId="0" borderId="87" xfId="0" applyNumberFormat="1" applyFont="1" applyFill="1" applyBorder="1" applyAlignment="1" applyProtection="1">
      <alignment horizontal="center" shrinkToFit="1"/>
    </xf>
    <xf numFmtId="0" fontId="0" fillId="0" borderId="29" xfId="0" applyFill="1" applyBorder="1" applyAlignment="1" applyProtection="1">
      <alignment horizontal="center" vertical="center" wrapText="1" shrinkToFit="1"/>
    </xf>
    <xf numFmtId="0" fontId="0" fillId="0" borderId="0" xfId="0" applyFill="1" applyBorder="1" applyAlignment="1" applyProtection="1">
      <alignment horizontal="center" vertical="center" wrapText="1" shrinkToFit="1"/>
    </xf>
    <xf numFmtId="0" fontId="0" fillId="0" borderId="31" xfId="0" applyFill="1" applyBorder="1" applyAlignment="1" applyProtection="1">
      <alignment horizontal="center" vertical="center" wrapText="1" shrinkToFit="1"/>
    </xf>
    <xf numFmtId="0" fontId="0" fillId="0" borderId="116" xfId="0" applyFill="1" applyBorder="1" applyAlignment="1" applyProtection="1">
      <alignment horizontal="center" vertical="center" wrapText="1" shrinkToFit="1"/>
    </xf>
    <xf numFmtId="0" fontId="0" fillId="0" borderId="1" xfId="0" applyFill="1" applyBorder="1" applyAlignment="1" applyProtection="1">
      <alignment horizontal="center" vertical="center" wrapText="1" shrinkToFit="1"/>
    </xf>
    <xf numFmtId="0" fontId="0" fillId="0" borderId="106" xfId="0" applyFill="1" applyBorder="1" applyAlignment="1" applyProtection="1">
      <alignment horizontal="center" vertical="center" wrapText="1" shrinkToFit="1"/>
    </xf>
    <xf numFmtId="0" fontId="1" fillId="0" borderId="0" xfId="0" applyFont="1" applyFill="1" applyAlignment="1" applyProtection="1">
      <alignment horizontal="center" vertical="center"/>
    </xf>
    <xf numFmtId="0" fontId="1" fillId="0" borderId="97" xfId="0" applyFont="1" applyFill="1" applyBorder="1" applyAlignment="1" applyProtection="1">
      <alignment horizontal="center" vertical="center"/>
    </xf>
    <xf numFmtId="0" fontId="1" fillId="0" borderId="98" xfId="0" applyFont="1" applyFill="1" applyBorder="1" applyAlignment="1" applyProtection="1">
      <alignment horizontal="center" vertical="center"/>
    </xf>
    <xf numFmtId="0" fontId="1" fillId="0" borderId="99" xfId="0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right" shrinkToFit="1"/>
    </xf>
    <xf numFmtId="0" fontId="5" fillId="0" borderId="18" xfId="0" applyNumberFormat="1" applyFont="1" applyFill="1" applyBorder="1" applyAlignment="1" applyProtection="1">
      <alignment horizontal="right" shrinkToFit="1"/>
    </xf>
    <xf numFmtId="0" fontId="5" fillId="2" borderId="22" xfId="0" applyFont="1" applyFill="1" applyBorder="1" applyAlignment="1" applyProtection="1">
      <alignment horizontal="right" shrinkToFit="1"/>
      <protection locked="0"/>
    </xf>
    <xf numFmtId="0" fontId="5" fillId="2" borderId="21" xfId="0" applyFont="1" applyFill="1" applyBorder="1" applyAlignment="1" applyProtection="1">
      <alignment horizontal="right" shrinkToFit="1"/>
      <protection locked="0"/>
    </xf>
    <xf numFmtId="0" fontId="5" fillId="2" borderId="23" xfId="0" applyFont="1" applyFill="1" applyBorder="1" applyAlignment="1" applyProtection="1">
      <alignment horizontal="right" shrinkToFit="1"/>
      <protection locked="0"/>
    </xf>
    <xf numFmtId="0" fontId="4" fillId="0" borderId="111" xfId="0" applyFont="1" applyFill="1" applyBorder="1" applyAlignment="1" applyProtection="1">
      <alignment horizontal="center" vertical="center" shrinkToFit="1"/>
    </xf>
    <xf numFmtId="0" fontId="4" fillId="0" borderId="112" xfId="0" applyFont="1" applyFill="1" applyBorder="1" applyAlignment="1" applyProtection="1">
      <alignment horizontal="center" vertical="center" shrinkToFit="1"/>
    </xf>
    <xf numFmtId="0" fontId="4" fillId="0" borderId="113" xfId="0" applyFont="1" applyFill="1" applyBorder="1" applyAlignment="1" applyProtection="1">
      <alignment horizontal="center" vertical="center" shrinkToFit="1"/>
    </xf>
    <xf numFmtId="0" fontId="5" fillId="0" borderId="111" xfId="0" applyFont="1" applyFill="1" applyBorder="1" applyAlignment="1" applyProtection="1">
      <alignment horizontal="right" shrinkToFit="1"/>
    </xf>
    <xf numFmtId="0" fontId="5" fillId="0" borderId="112" xfId="0" applyFont="1" applyFill="1" applyBorder="1" applyAlignment="1" applyProtection="1">
      <alignment horizontal="right" shrinkToFit="1"/>
    </xf>
    <xf numFmtId="0" fontId="5" fillId="0" borderId="113" xfId="0" applyFont="1" applyFill="1" applyBorder="1" applyAlignment="1" applyProtection="1">
      <alignment horizontal="right" shrinkToFit="1"/>
    </xf>
    <xf numFmtId="178" fontId="5" fillId="0" borderId="107" xfId="0" applyNumberFormat="1" applyFont="1" applyFill="1" applyBorder="1" applyAlignment="1" applyProtection="1">
      <alignment horizontal="right" shrinkToFit="1"/>
    </xf>
    <xf numFmtId="178" fontId="5" fillId="0" borderId="1" xfId="0" applyNumberFormat="1" applyFont="1" applyFill="1" applyBorder="1" applyAlignment="1" applyProtection="1">
      <alignment horizontal="right" shrinkToFit="1"/>
    </xf>
    <xf numFmtId="178" fontId="5" fillId="0" borderId="106" xfId="0" applyNumberFormat="1" applyFont="1" applyFill="1" applyBorder="1" applyAlignment="1" applyProtection="1">
      <alignment horizontal="right" shrinkToFit="1"/>
    </xf>
    <xf numFmtId="177" fontId="5" fillId="0" borderId="87" xfId="0" applyNumberFormat="1" applyFont="1" applyFill="1" applyBorder="1" applyAlignment="1" applyProtection="1">
      <alignment horizontal="right" shrinkToFit="1"/>
    </xf>
    <xf numFmtId="177" fontId="5" fillId="0" borderId="104" xfId="0" applyNumberFormat="1" applyFont="1" applyFill="1" applyBorder="1" applyAlignment="1" applyProtection="1">
      <alignment horizontal="right" shrinkToFit="1"/>
    </xf>
    <xf numFmtId="0" fontId="5" fillId="0" borderId="103" xfId="0" applyNumberFormat="1" applyFont="1" applyFill="1" applyBorder="1" applyAlignment="1" applyProtection="1">
      <alignment horizontal="right" shrinkToFit="1"/>
    </xf>
    <xf numFmtId="0" fontId="5" fillId="0" borderId="105" xfId="0" applyNumberFormat="1" applyFont="1" applyFill="1" applyBorder="1" applyAlignment="1" applyProtection="1">
      <alignment horizontal="right" shrinkToFit="1"/>
    </xf>
    <xf numFmtId="0" fontId="4" fillId="0" borderId="9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01" xfId="0" applyFont="1" applyFill="1" applyBorder="1" applyAlignment="1" applyProtection="1">
      <alignment horizontal="center" vertical="center"/>
    </xf>
    <xf numFmtId="0" fontId="4" fillId="0" borderId="102" xfId="0" applyFont="1" applyFill="1" applyBorder="1" applyAlignment="1" applyProtection="1">
      <alignment horizontal="center" vertical="center" shrinkToFit="1"/>
    </xf>
    <xf numFmtId="0" fontId="4" fillId="0" borderId="103" xfId="0" applyFont="1" applyFill="1" applyBorder="1" applyAlignment="1" applyProtection="1">
      <alignment horizontal="center" vertical="center" shrinkToFit="1"/>
    </xf>
    <xf numFmtId="0" fontId="4" fillId="0" borderId="3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72" xfId="0" applyFont="1" applyFill="1" applyBorder="1" applyAlignment="1" applyProtection="1">
      <alignment vertical="center" shrinkToFit="1"/>
    </xf>
    <xf numFmtId="0" fontId="4" fillId="0" borderId="107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vertical="center" shrinkToFit="1"/>
    </xf>
    <xf numFmtId="0" fontId="0" fillId="0" borderId="92" xfId="0" applyFont="1" applyFill="1" applyBorder="1" applyAlignment="1" applyProtection="1">
      <alignment vertical="center" shrinkToFit="1"/>
    </xf>
    <xf numFmtId="177" fontId="5" fillId="0" borderId="79" xfId="0" applyNumberFormat="1" applyFont="1" applyFill="1" applyBorder="1" applyAlignment="1" applyProtection="1">
      <alignment shrinkToFit="1"/>
    </xf>
    <xf numFmtId="0" fontId="0" fillId="0" borderId="80" xfId="0" applyFill="1" applyBorder="1" applyAlignment="1" applyProtection="1">
      <alignment shrinkToFit="1"/>
    </xf>
    <xf numFmtId="0" fontId="0" fillId="0" borderId="82" xfId="0" applyFill="1" applyBorder="1" applyAlignment="1" applyProtection="1">
      <alignment shrinkToFit="1"/>
    </xf>
    <xf numFmtId="0" fontId="0" fillId="0" borderId="108" xfId="0" applyFill="1" applyBorder="1" applyAlignment="1" applyProtection="1">
      <alignment shrinkToFit="1"/>
    </xf>
    <xf numFmtId="0" fontId="0" fillId="0" borderId="109" xfId="0" applyFill="1" applyBorder="1" applyAlignment="1" applyProtection="1">
      <alignment shrinkToFit="1"/>
    </xf>
    <xf numFmtId="0" fontId="0" fillId="0" borderId="118" xfId="0" applyFill="1" applyBorder="1" applyAlignment="1" applyProtection="1">
      <alignment shrinkToFit="1"/>
    </xf>
    <xf numFmtId="177" fontId="5" fillId="0" borderId="107" xfId="0" applyNumberFormat="1" applyFont="1" applyFill="1" applyBorder="1" applyAlignment="1" applyProtection="1">
      <alignment horizontal="right" shrinkToFit="1"/>
    </xf>
    <xf numFmtId="177" fontId="5" fillId="0" borderId="1" xfId="0" applyNumberFormat="1" applyFont="1" applyFill="1" applyBorder="1" applyAlignment="1" applyProtection="1">
      <alignment horizontal="right" shrinkToFit="1"/>
    </xf>
    <xf numFmtId="177" fontId="5" fillId="0" borderId="92" xfId="0" applyNumberFormat="1" applyFont="1" applyFill="1" applyBorder="1" applyAlignment="1" applyProtection="1">
      <alignment horizontal="right" shrinkToFit="1"/>
    </xf>
    <xf numFmtId="178" fontId="5" fillId="0" borderId="91" xfId="0" applyNumberFormat="1" applyFont="1" applyFill="1" applyBorder="1" applyAlignment="1" applyProtection="1">
      <alignment horizontal="right" shrinkToFit="1"/>
    </xf>
    <xf numFmtId="177" fontId="5" fillId="0" borderId="108" xfId="0" applyNumberFormat="1" applyFont="1" applyFill="1" applyBorder="1" applyAlignment="1" applyProtection="1">
      <alignment horizontal="right" shrinkToFit="1"/>
    </xf>
    <xf numFmtId="177" fontId="5" fillId="0" borderId="109" xfId="0" applyNumberFormat="1" applyFont="1" applyFill="1" applyBorder="1" applyAlignment="1" applyProtection="1">
      <alignment horizontal="right" shrinkToFit="1"/>
    </xf>
    <xf numFmtId="177" fontId="5" fillId="0" borderId="110" xfId="0" applyNumberFormat="1" applyFont="1" applyFill="1" applyBorder="1" applyAlignment="1" applyProtection="1">
      <alignment horizontal="right" shrinkToFit="1"/>
    </xf>
  </cellXfs>
  <cellStyles count="1">
    <cellStyle name="標準" xfId="0" builtinId="0"/>
  </cellStyles>
  <dxfs count="60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195"/>
  <sheetViews>
    <sheetView tabSelected="1" view="pageBreakPreview" zoomScale="80" zoomScaleNormal="100" zoomScaleSheetLayoutView="80" workbookViewId="0">
      <pane ySplit="9" topLeftCell="A10" activePane="bottomLeft" state="frozen"/>
      <selection pane="bottomLeft" activeCell="AU49" sqref="AU49:AZ51"/>
    </sheetView>
  </sheetViews>
  <sheetFormatPr defaultColWidth="1.625" defaultRowHeight="8.25" customHeight="1"/>
  <cols>
    <col min="1" max="3" width="1.625" style="7"/>
    <col min="4" max="16" width="1.125" style="7" customWidth="1"/>
    <col min="17" max="22" width="1.625" style="7" customWidth="1"/>
    <col min="23" max="28" width="1.75" style="7" customWidth="1"/>
    <col min="29" max="39" width="1.625" style="7"/>
    <col min="40" max="40" width="1.625" style="7" customWidth="1"/>
    <col min="41" max="45" width="1.625" style="7"/>
    <col min="46" max="46" width="1.625" style="7" customWidth="1"/>
    <col min="47" max="57" width="1.625" style="7"/>
    <col min="58" max="58" width="1.625" style="7" customWidth="1"/>
    <col min="59" max="63" width="1.625" style="7"/>
    <col min="64" max="64" width="1.625" style="7" customWidth="1"/>
    <col min="65" max="70" width="1.625" style="7"/>
    <col min="71" max="72" width="0" style="7" hidden="1" customWidth="1"/>
    <col min="73" max="73" width="4.125" style="7" hidden="1" customWidth="1"/>
    <col min="74" max="76" width="0" style="7" hidden="1" customWidth="1"/>
    <col min="77" max="84" width="1.625" style="7"/>
    <col min="85" max="85" width="2.375" style="7" bestFit="1" customWidth="1"/>
    <col min="86" max="97" width="1.625" style="7"/>
    <col min="98" max="98" width="6.75" style="7" customWidth="1"/>
    <col min="99" max="103" width="1.625" style="7"/>
    <col min="104" max="104" width="1.875" style="7" customWidth="1"/>
    <col min="105" max="105" width="2.5" style="7" customWidth="1"/>
    <col min="106" max="121" width="1.625" style="7"/>
    <col min="122" max="122" width="1.875" style="7" customWidth="1"/>
    <col min="123" max="123" width="2.5" style="7" customWidth="1"/>
    <col min="124" max="16384" width="1.625" style="7"/>
  </cols>
  <sheetData>
    <row r="1" spans="1:98" ht="15" customHeight="1">
      <c r="A1" s="453" t="s">
        <v>47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Z1" s="431" t="s">
        <v>0</v>
      </c>
      <c r="CA1" s="431"/>
      <c r="CB1" s="431"/>
      <c r="CC1" s="431"/>
      <c r="CD1" s="431"/>
      <c r="CE1" s="453"/>
      <c r="CF1" s="453"/>
      <c r="CG1" s="453"/>
      <c r="CH1" s="453"/>
      <c r="CI1" s="453"/>
      <c r="CJ1" s="453"/>
      <c r="CK1" s="453"/>
      <c r="CL1" s="453"/>
      <c r="CM1" s="453"/>
      <c r="CN1" s="453"/>
      <c r="CO1" s="453"/>
      <c r="CP1" s="1"/>
    </row>
    <row r="2" spans="1:98" ht="12" customHeight="1">
      <c r="A2" s="432" t="s">
        <v>46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432"/>
      <c r="AQ2" s="432"/>
      <c r="AR2" s="432"/>
      <c r="AS2" s="432"/>
      <c r="AT2" s="432"/>
      <c r="AU2" s="432"/>
      <c r="AV2" s="432"/>
      <c r="AW2" s="432"/>
      <c r="AX2" s="432"/>
      <c r="AY2" s="432"/>
      <c r="AZ2" s="432"/>
      <c r="BA2" s="432"/>
      <c r="BB2" s="432"/>
      <c r="BC2" s="432"/>
      <c r="BD2" s="432"/>
      <c r="BE2" s="432"/>
      <c r="BF2" s="432"/>
      <c r="BG2" s="432"/>
      <c r="BH2" s="432"/>
      <c r="BI2" s="432"/>
      <c r="BJ2" s="432"/>
      <c r="BK2" s="432"/>
      <c r="BL2" s="432"/>
      <c r="BM2" s="432"/>
      <c r="BN2" s="432"/>
      <c r="BO2" s="432"/>
      <c r="BP2" s="432"/>
      <c r="BQ2" s="432"/>
      <c r="BR2" s="432"/>
      <c r="BS2" s="432"/>
      <c r="BT2" s="432"/>
      <c r="BU2" s="432"/>
      <c r="BV2" s="432"/>
      <c r="BW2" s="432"/>
      <c r="BX2" s="432"/>
      <c r="BY2" s="432"/>
      <c r="BZ2" s="432"/>
      <c r="CA2" s="432"/>
      <c r="CB2" s="432"/>
      <c r="CC2" s="432"/>
      <c r="CD2" s="432"/>
      <c r="CE2" s="432"/>
      <c r="CF2" s="432"/>
      <c r="CG2" s="432"/>
      <c r="CH2" s="432"/>
      <c r="CI2" s="432"/>
      <c r="CJ2" s="432"/>
      <c r="CK2" s="432"/>
      <c r="CL2" s="432"/>
      <c r="CM2" s="432"/>
      <c r="CN2" s="432"/>
      <c r="CO2" s="432"/>
      <c r="CP2" s="432"/>
    </row>
    <row r="3" spans="1:98" ht="8.25" customHeight="1">
      <c r="A3" s="432"/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  <c r="AX3" s="432"/>
      <c r="AY3" s="432"/>
      <c r="AZ3" s="432"/>
      <c r="BA3" s="432"/>
      <c r="BB3" s="432"/>
      <c r="BC3" s="432"/>
      <c r="BD3" s="432"/>
      <c r="BE3" s="432"/>
      <c r="BF3" s="432"/>
      <c r="BG3" s="432"/>
      <c r="BH3" s="432"/>
      <c r="BI3" s="432"/>
      <c r="BJ3" s="432"/>
      <c r="BK3" s="432"/>
      <c r="BL3" s="432"/>
      <c r="BM3" s="432"/>
      <c r="BN3" s="432"/>
      <c r="BO3" s="432"/>
      <c r="BP3" s="432"/>
      <c r="BQ3" s="432"/>
      <c r="BR3" s="432"/>
      <c r="BS3" s="432"/>
      <c r="BT3" s="432"/>
      <c r="BU3" s="432"/>
      <c r="BV3" s="432"/>
      <c r="BW3" s="432"/>
      <c r="BX3" s="432"/>
      <c r="BY3" s="432"/>
      <c r="BZ3" s="432"/>
      <c r="CA3" s="432"/>
      <c r="CB3" s="432"/>
      <c r="CC3" s="432"/>
      <c r="CD3" s="432"/>
      <c r="CE3" s="432"/>
      <c r="CF3" s="432"/>
      <c r="CG3" s="432"/>
      <c r="CH3" s="432"/>
      <c r="CI3" s="432"/>
      <c r="CJ3" s="432"/>
      <c r="CK3" s="432"/>
      <c r="CL3" s="432"/>
      <c r="CM3" s="432"/>
      <c r="CN3" s="432"/>
      <c r="CO3" s="432"/>
      <c r="CP3" s="432"/>
      <c r="CT3" s="485" t="s">
        <v>13</v>
      </c>
    </row>
    <row r="4" spans="1:98" ht="8.2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T4" s="281"/>
    </row>
    <row r="5" spans="1:98" ht="15.75" customHeight="1">
      <c r="A5" s="277" t="s">
        <v>1</v>
      </c>
      <c r="B5" s="278"/>
      <c r="C5" s="433"/>
      <c r="D5" s="438" t="s">
        <v>2</v>
      </c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44" t="s">
        <v>3</v>
      </c>
      <c r="R5" s="444"/>
      <c r="S5" s="444"/>
      <c r="T5" s="444"/>
      <c r="U5" s="444"/>
      <c r="V5" s="444"/>
      <c r="W5" s="444" t="s">
        <v>4</v>
      </c>
      <c r="X5" s="444"/>
      <c r="Y5" s="444"/>
      <c r="Z5" s="444"/>
      <c r="AA5" s="444"/>
      <c r="AB5" s="444"/>
      <c r="AC5" s="444" t="s">
        <v>5</v>
      </c>
      <c r="AD5" s="444"/>
      <c r="AE5" s="444"/>
      <c r="AF5" s="444"/>
      <c r="AG5" s="444"/>
      <c r="AH5" s="447"/>
      <c r="AI5" s="454" t="s">
        <v>33</v>
      </c>
      <c r="AJ5" s="455"/>
      <c r="AK5" s="455"/>
      <c r="AL5" s="455"/>
      <c r="AM5" s="455"/>
      <c r="AN5" s="455"/>
      <c r="AO5" s="455"/>
      <c r="AP5" s="455"/>
      <c r="AQ5" s="458" t="s">
        <v>34</v>
      </c>
      <c r="AR5" s="458">
        <f>SUM(AI10:AN44)</f>
        <v>0</v>
      </c>
      <c r="AS5" s="458"/>
      <c r="AT5" s="458"/>
      <c r="AU5" s="458"/>
      <c r="AV5" s="458" t="s">
        <v>37</v>
      </c>
      <c r="AW5" s="460" t="s">
        <v>35</v>
      </c>
      <c r="AX5" s="460"/>
      <c r="AY5" s="460"/>
      <c r="AZ5" s="461"/>
      <c r="BA5" s="450" t="s">
        <v>18</v>
      </c>
      <c r="BB5" s="451"/>
      <c r="BC5" s="451"/>
      <c r="BD5" s="451"/>
      <c r="BE5" s="451"/>
      <c r="BF5" s="451"/>
      <c r="BG5" s="451"/>
      <c r="BH5" s="451"/>
      <c r="BI5" s="451"/>
      <c r="BJ5" s="451"/>
      <c r="BK5" s="451"/>
      <c r="BL5" s="451"/>
      <c r="BM5" s="451"/>
      <c r="BN5" s="451"/>
      <c r="BO5" s="451"/>
      <c r="BP5" s="451"/>
      <c r="BQ5" s="451"/>
      <c r="BR5" s="451"/>
      <c r="BS5" s="451"/>
      <c r="BT5" s="451"/>
      <c r="BU5" s="451"/>
      <c r="BV5" s="451"/>
      <c r="BW5" s="451"/>
      <c r="BX5" s="451"/>
      <c r="BY5" s="451"/>
      <c r="BZ5" s="451"/>
      <c r="CA5" s="451"/>
      <c r="CB5" s="451"/>
      <c r="CC5" s="451"/>
      <c r="CD5" s="451"/>
      <c r="CE5" s="451"/>
      <c r="CF5" s="451"/>
      <c r="CG5" s="451"/>
      <c r="CH5" s="451"/>
      <c r="CI5" s="451"/>
      <c r="CJ5" s="451"/>
      <c r="CK5" s="451"/>
      <c r="CL5" s="451"/>
      <c r="CM5" s="451"/>
      <c r="CN5" s="451"/>
      <c r="CO5" s="451"/>
      <c r="CP5" s="452"/>
      <c r="CT5" s="486"/>
    </row>
    <row r="6" spans="1:98" ht="18" customHeight="1">
      <c r="A6" s="302"/>
      <c r="B6" s="303"/>
      <c r="C6" s="434"/>
      <c r="D6" s="440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5"/>
      <c r="AH6" s="448"/>
      <c r="AI6" s="456"/>
      <c r="AJ6" s="457"/>
      <c r="AK6" s="457"/>
      <c r="AL6" s="457"/>
      <c r="AM6" s="457"/>
      <c r="AN6" s="457"/>
      <c r="AO6" s="457"/>
      <c r="AP6" s="457"/>
      <c r="AQ6" s="459"/>
      <c r="AR6" s="459"/>
      <c r="AS6" s="459"/>
      <c r="AT6" s="459"/>
      <c r="AU6" s="459"/>
      <c r="AV6" s="459"/>
      <c r="AW6" s="462"/>
      <c r="AX6" s="462"/>
      <c r="AY6" s="462"/>
      <c r="AZ6" s="463"/>
      <c r="BA6" s="464" t="s">
        <v>36</v>
      </c>
      <c r="BB6" s="465"/>
      <c r="BC6" s="465"/>
      <c r="BD6" s="465"/>
      <c r="BE6" s="465"/>
      <c r="BF6" s="465"/>
      <c r="BG6" s="465"/>
      <c r="BH6" s="465"/>
      <c r="BI6" s="23" t="s">
        <v>38</v>
      </c>
      <c r="BJ6" s="466">
        <f>SUM(BA10:BF44)</f>
        <v>0</v>
      </c>
      <c r="BK6" s="466"/>
      <c r="BL6" s="466"/>
      <c r="BM6" s="466"/>
      <c r="BN6" s="24" t="s">
        <v>39</v>
      </c>
      <c r="BO6" s="467" t="s">
        <v>35</v>
      </c>
      <c r="BP6" s="467"/>
      <c r="BQ6" s="467"/>
      <c r="BR6" s="468"/>
      <c r="BS6" s="25"/>
      <c r="BT6" s="23"/>
      <c r="BU6" s="23"/>
      <c r="BV6" s="23"/>
      <c r="BW6" s="23"/>
      <c r="BX6" s="26"/>
      <c r="BY6" s="469" t="s">
        <v>19</v>
      </c>
      <c r="BZ6" s="465"/>
      <c r="CA6" s="465"/>
      <c r="CB6" s="465"/>
      <c r="CC6" s="465"/>
      <c r="CD6" s="465"/>
      <c r="CE6" s="465"/>
      <c r="CF6" s="465"/>
      <c r="CG6" s="23" t="s">
        <v>38</v>
      </c>
      <c r="CH6" s="466">
        <f>SUM(BY10:CD44)</f>
        <v>0</v>
      </c>
      <c r="CI6" s="466"/>
      <c r="CJ6" s="466"/>
      <c r="CK6" s="466"/>
      <c r="CL6" s="24" t="s">
        <v>39</v>
      </c>
      <c r="CM6" s="467" t="s">
        <v>35</v>
      </c>
      <c r="CN6" s="467"/>
      <c r="CO6" s="467"/>
      <c r="CP6" s="470"/>
      <c r="CT6" s="487"/>
    </row>
    <row r="7" spans="1:98" ht="8.25" customHeight="1">
      <c r="A7" s="302"/>
      <c r="B7" s="303"/>
      <c r="C7" s="434"/>
      <c r="D7" s="440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8"/>
      <c r="AI7" s="111" t="s">
        <v>7</v>
      </c>
      <c r="AJ7" s="112"/>
      <c r="AK7" s="112"/>
      <c r="AL7" s="112"/>
      <c r="AM7" s="112"/>
      <c r="AN7" s="112"/>
      <c r="AO7" s="117" t="s">
        <v>8</v>
      </c>
      <c r="AP7" s="118"/>
      <c r="AQ7" s="118"/>
      <c r="AR7" s="118"/>
      <c r="AS7" s="118"/>
      <c r="AT7" s="119"/>
      <c r="AU7" s="124" t="s">
        <v>9</v>
      </c>
      <c r="AV7" s="112"/>
      <c r="AW7" s="112"/>
      <c r="AX7" s="112"/>
      <c r="AY7" s="112"/>
      <c r="AZ7" s="137"/>
      <c r="BA7" s="111" t="s">
        <v>7</v>
      </c>
      <c r="BB7" s="112"/>
      <c r="BC7" s="112"/>
      <c r="BD7" s="112"/>
      <c r="BE7" s="112"/>
      <c r="BF7" s="112"/>
      <c r="BG7" s="117" t="s">
        <v>8</v>
      </c>
      <c r="BH7" s="118"/>
      <c r="BI7" s="118"/>
      <c r="BJ7" s="118"/>
      <c r="BK7" s="118"/>
      <c r="BL7" s="119"/>
      <c r="BM7" s="124" t="s">
        <v>9</v>
      </c>
      <c r="BN7" s="112"/>
      <c r="BO7" s="112"/>
      <c r="BP7" s="112"/>
      <c r="BQ7" s="112"/>
      <c r="BR7" s="125"/>
      <c r="BS7" s="14"/>
      <c r="BT7" s="15"/>
      <c r="BU7" s="15"/>
      <c r="BV7" s="15"/>
      <c r="BW7" s="15"/>
      <c r="BX7" s="27"/>
      <c r="BY7" s="128" t="s">
        <v>7</v>
      </c>
      <c r="BZ7" s="129"/>
      <c r="CA7" s="129"/>
      <c r="CB7" s="129"/>
      <c r="CC7" s="129"/>
      <c r="CD7" s="130"/>
      <c r="CE7" s="117" t="s">
        <v>8</v>
      </c>
      <c r="CF7" s="118"/>
      <c r="CG7" s="118"/>
      <c r="CH7" s="118"/>
      <c r="CI7" s="118"/>
      <c r="CJ7" s="119"/>
      <c r="CK7" s="124" t="s">
        <v>9</v>
      </c>
      <c r="CL7" s="112"/>
      <c r="CM7" s="112"/>
      <c r="CN7" s="112"/>
      <c r="CO7" s="112"/>
      <c r="CP7" s="137"/>
      <c r="CT7" s="487"/>
    </row>
    <row r="8" spans="1:98" ht="8.25" customHeight="1" thickBot="1">
      <c r="A8" s="302"/>
      <c r="B8" s="303"/>
      <c r="C8" s="434"/>
      <c r="D8" s="440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8"/>
      <c r="AI8" s="113"/>
      <c r="AJ8" s="114"/>
      <c r="AK8" s="114"/>
      <c r="AL8" s="114"/>
      <c r="AM8" s="114"/>
      <c r="AN8" s="114"/>
      <c r="AO8" s="120"/>
      <c r="AP8" s="120"/>
      <c r="AQ8" s="120"/>
      <c r="AR8" s="120"/>
      <c r="AS8" s="120"/>
      <c r="AT8" s="121"/>
      <c r="AU8" s="114"/>
      <c r="AV8" s="114"/>
      <c r="AW8" s="114"/>
      <c r="AX8" s="114"/>
      <c r="AY8" s="114"/>
      <c r="AZ8" s="138"/>
      <c r="BA8" s="113"/>
      <c r="BB8" s="114"/>
      <c r="BC8" s="114"/>
      <c r="BD8" s="114"/>
      <c r="BE8" s="114"/>
      <c r="BF8" s="114"/>
      <c r="BG8" s="120"/>
      <c r="BH8" s="120"/>
      <c r="BI8" s="120"/>
      <c r="BJ8" s="120"/>
      <c r="BK8" s="120"/>
      <c r="BL8" s="121"/>
      <c r="BM8" s="114"/>
      <c r="BN8" s="114"/>
      <c r="BO8" s="114"/>
      <c r="BP8" s="114"/>
      <c r="BQ8" s="114"/>
      <c r="BR8" s="126"/>
      <c r="BS8" s="16"/>
      <c r="BT8" s="17"/>
      <c r="BU8" s="17"/>
      <c r="BV8" s="17"/>
      <c r="BW8" s="17"/>
      <c r="BX8" s="28"/>
      <c r="BY8" s="131"/>
      <c r="BZ8" s="132"/>
      <c r="CA8" s="132"/>
      <c r="CB8" s="132"/>
      <c r="CC8" s="132"/>
      <c r="CD8" s="133"/>
      <c r="CE8" s="120"/>
      <c r="CF8" s="120"/>
      <c r="CG8" s="120"/>
      <c r="CH8" s="120"/>
      <c r="CI8" s="120"/>
      <c r="CJ8" s="121"/>
      <c r="CK8" s="114"/>
      <c r="CL8" s="114"/>
      <c r="CM8" s="114"/>
      <c r="CN8" s="114"/>
      <c r="CO8" s="114"/>
      <c r="CP8" s="138"/>
      <c r="CT8" s="488"/>
    </row>
    <row r="9" spans="1:98" ht="8.25" customHeight="1">
      <c r="A9" s="435"/>
      <c r="B9" s="436"/>
      <c r="C9" s="437"/>
      <c r="D9" s="442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9"/>
      <c r="AI9" s="471"/>
      <c r="AJ9" s="357"/>
      <c r="AK9" s="357"/>
      <c r="AL9" s="357"/>
      <c r="AM9" s="357"/>
      <c r="AN9" s="357"/>
      <c r="AO9" s="122"/>
      <c r="AP9" s="122"/>
      <c r="AQ9" s="122"/>
      <c r="AR9" s="122"/>
      <c r="AS9" s="122"/>
      <c r="AT9" s="123"/>
      <c r="AU9" s="116"/>
      <c r="AV9" s="116"/>
      <c r="AW9" s="116"/>
      <c r="AX9" s="116"/>
      <c r="AY9" s="116"/>
      <c r="AZ9" s="139"/>
      <c r="BA9" s="115"/>
      <c r="BB9" s="116"/>
      <c r="BC9" s="116"/>
      <c r="BD9" s="116"/>
      <c r="BE9" s="116"/>
      <c r="BF9" s="116"/>
      <c r="BG9" s="122"/>
      <c r="BH9" s="122"/>
      <c r="BI9" s="122"/>
      <c r="BJ9" s="122"/>
      <c r="BK9" s="122"/>
      <c r="BL9" s="123"/>
      <c r="BM9" s="116"/>
      <c r="BN9" s="116"/>
      <c r="BO9" s="116"/>
      <c r="BP9" s="116"/>
      <c r="BQ9" s="116"/>
      <c r="BR9" s="127"/>
      <c r="BS9" s="16"/>
      <c r="BT9" s="17"/>
      <c r="BU9" s="17"/>
      <c r="BV9" s="17"/>
      <c r="BW9" s="17"/>
      <c r="BX9" s="28"/>
      <c r="BY9" s="134"/>
      <c r="BZ9" s="135"/>
      <c r="CA9" s="135"/>
      <c r="CB9" s="135"/>
      <c r="CC9" s="135"/>
      <c r="CD9" s="136"/>
      <c r="CE9" s="122"/>
      <c r="CF9" s="122"/>
      <c r="CG9" s="122"/>
      <c r="CH9" s="122"/>
      <c r="CI9" s="122"/>
      <c r="CJ9" s="123"/>
      <c r="CK9" s="116"/>
      <c r="CL9" s="116"/>
      <c r="CM9" s="116"/>
      <c r="CN9" s="116"/>
      <c r="CO9" s="116"/>
      <c r="CP9" s="139"/>
    </row>
    <row r="10" spans="1:98" ht="8.25" customHeight="1">
      <c r="A10" s="140"/>
      <c r="B10" s="141"/>
      <c r="C10" s="142"/>
      <c r="D10" s="350" t="s">
        <v>20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351"/>
      <c r="R10" s="351"/>
      <c r="S10" s="351"/>
      <c r="T10" s="351"/>
      <c r="U10" s="351"/>
      <c r="V10" s="351"/>
      <c r="W10" s="414"/>
      <c r="X10" s="415"/>
      <c r="Y10" s="415"/>
      <c r="Z10" s="415"/>
      <c r="AA10" s="415"/>
      <c r="AB10" s="416"/>
      <c r="AC10" s="396">
        <v>70.56</v>
      </c>
      <c r="AD10" s="397"/>
      <c r="AE10" s="397"/>
      <c r="AF10" s="397"/>
      <c r="AG10" s="397"/>
      <c r="AH10" s="398"/>
      <c r="AI10" s="473"/>
      <c r="AJ10" s="474"/>
      <c r="AK10" s="474"/>
      <c r="AL10" s="474"/>
      <c r="AM10" s="474"/>
      <c r="AN10" s="474"/>
      <c r="AO10" s="175">
        <f>IF(ISERROR(ROUNDDOWN(AC10/AI10,2)),0,ROUNDDOWN(AC10/AI10,2))</f>
        <v>0</v>
      </c>
      <c r="AP10" s="175"/>
      <c r="AQ10" s="175"/>
      <c r="AR10" s="175"/>
      <c r="AS10" s="175"/>
      <c r="AT10" s="176"/>
      <c r="AU10" s="175" t="str">
        <f>IF(AO10=0,"",(IF(AO10&gt;=IF(W10&gt;=2,1.98,3.3),"OK","NG")))</f>
        <v/>
      </c>
      <c r="AV10" s="175"/>
      <c r="AW10" s="175"/>
      <c r="AX10" s="175"/>
      <c r="AY10" s="175"/>
      <c r="AZ10" s="472"/>
      <c r="BA10" s="473"/>
      <c r="BB10" s="474"/>
      <c r="BC10" s="474"/>
      <c r="BD10" s="474"/>
      <c r="BE10" s="474"/>
      <c r="BF10" s="474"/>
      <c r="BG10" s="175">
        <f>IF(ISERROR(ROUNDDOWN(AC10/BA10,2)),0,ROUNDDOWN(AC10/BA10,2))</f>
        <v>0</v>
      </c>
      <c r="BH10" s="175"/>
      <c r="BI10" s="175"/>
      <c r="BJ10" s="175"/>
      <c r="BK10" s="175"/>
      <c r="BL10" s="176"/>
      <c r="BM10" s="175" t="str">
        <f>IF(BG10=0,"",(IF(BG10&gt;=IF(W10&gt;=2,1.98,3.3),"OK","NG")))</f>
        <v/>
      </c>
      <c r="BN10" s="175"/>
      <c r="BO10" s="175"/>
      <c r="BP10" s="175"/>
      <c r="BQ10" s="175"/>
      <c r="BR10" s="475"/>
      <c r="BS10" s="20"/>
      <c r="BT10" s="21"/>
      <c r="BU10" s="21"/>
      <c r="BV10" s="21"/>
      <c r="BW10" s="21"/>
      <c r="BX10" s="22"/>
      <c r="BY10" s="491"/>
      <c r="BZ10" s="492"/>
      <c r="CA10" s="492"/>
      <c r="CB10" s="492"/>
      <c r="CC10" s="492"/>
      <c r="CD10" s="493"/>
      <c r="CE10" s="175">
        <f>IF(ISERROR(ROUNDDOWN(AC10/BY10,2)),0,(ROUNDDOWN(AC10/BY10,2)))</f>
        <v>0</v>
      </c>
      <c r="CF10" s="175"/>
      <c r="CG10" s="175"/>
      <c r="CH10" s="175"/>
      <c r="CI10" s="175"/>
      <c r="CJ10" s="176"/>
      <c r="CK10" s="489" t="str">
        <f>IF(CE10=0,"",(IF(CE10&gt;=IF(W10&gt;=2,1.98,3.3),"OK","NG")))</f>
        <v/>
      </c>
      <c r="CL10" s="489"/>
      <c r="CM10" s="489"/>
      <c r="CN10" s="489"/>
      <c r="CO10" s="489"/>
      <c r="CP10" s="490"/>
    </row>
    <row r="11" spans="1:98" ht="8.25" customHeight="1">
      <c r="A11" s="140"/>
      <c r="B11" s="141"/>
      <c r="C11" s="142"/>
      <c r="D11" s="14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83"/>
      <c r="R11" s="83"/>
      <c r="S11" s="83"/>
      <c r="T11" s="83"/>
      <c r="U11" s="83"/>
      <c r="V11" s="83"/>
      <c r="W11" s="417"/>
      <c r="X11" s="418"/>
      <c r="Y11" s="418"/>
      <c r="Z11" s="418"/>
      <c r="AA11" s="418"/>
      <c r="AB11" s="419"/>
      <c r="AC11" s="390"/>
      <c r="AD11" s="391"/>
      <c r="AE11" s="391"/>
      <c r="AF11" s="391"/>
      <c r="AG11" s="391"/>
      <c r="AH11" s="392"/>
      <c r="AI11" s="426"/>
      <c r="AJ11" s="425"/>
      <c r="AK11" s="425"/>
      <c r="AL11" s="425"/>
      <c r="AM11" s="425"/>
      <c r="AN11" s="425"/>
      <c r="AO11" s="41"/>
      <c r="AP11" s="41"/>
      <c r="AQ11" s="41"/>
      <c r="AR11" s="41"/>
      <c r="AS11" s="41"/>
      <c r="AT11" s="58"/>
      <c r="AU11" s="41"/>
      <c r="AV11" s="41"/>
      <c r="AW11" s="41"/>
      <c r="AX11" s="41"/>
      <c r="AY11" s="41"/>
      <c r="AZ11" s="430"/>
      <c r="BA11" s="426"/>
      <c r="BB11" s="425"/>
      <c r="BC11" s="425"/>
      <c r="BD11" s="425"/>
      <c r="BE11" s="425"/>
      <c r="BF11" s="425"/>
      <c r="BG11" s="41"/>
      <c r="BH11" s="41"/>
      <c r="BI11" s="41"/>
      <c r="BJ11" s="41"/>
      <c r="BK11" s="41"/>
      <c r="BL11" s="58"/>
      <c r="BM11" s="41"/>
      <c r="BN11" s="41"/>
      <c r="BO11" s="41"/>
      <c r="BP11" s="41"/>
      <c r="BQ11" s="41"/>
      <c r="BR11" s="182"/>
      <c r="BS11" s="20"/>
      <c r="BT11" s="21"/>
      <c r="BU11" s="21"/>
      <c r="BV11" s="21"/>
      <c r="BW11" s="21"/>
      <c r="BX11" s="22"/>
      <c r="BY11" s="186"/>
      <c r="BZ11" s="187"/>
      <c r="CA11" s="187"/>
      <c r="CB11" s="187"/>
      <c r="CC11" s="187"/>
      <c r="CD11" s="188"/>
      <c r="CE11" s="41"/>
      <c r="CF11" s="41"/>
      <c r="CG11" s="41"/>
      <c r="CH11" s="41"/>
      <c r="CI11" s="41"/>
      <c r="CJ11" s="58"/>
      <c r="CK11" s="61"/>
      <c r="CL11" s="61"/>
      <c r="CM11" s="61"/>
      <c r="CN11" s="61"/>
      <c r="CO11" s="61"/>
      <c r="CP11" s="62"/>
    </row>
    <row r="12" spans="1:98" ht="8.25" customHeight="1">
      <c r="A12" s="140"/>
      <c r="B12" s="141"/>
      <c r="C12" s="142"/>
      <c r="D12" s="14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83"/>
      <c r="R12" s="83"/>
      <c r="S12" s="83"/>
      <c r="T12" s="83"/>
      <c r="U12" s="83"/>
      <c r="V12" s="83"/>
      <c r="W12" s="420"/>
      <c r="X12" s="421"/>
      <c r="Y12" s="421"/>
      <c r="Z12" s="421"/>
      <c r="AA12" s="421"/>
      <c r="AB12" s="422"/>
      <c r="AC12" s="393"/>
      <c r="AD12" s="394"/>
      <c r="AE12" s="394"/>
      <c r="AF12" s="394"/>
      <c r="AG12" s="394"/>
      <c r="AH12" s="395"/>
      <c r="AI12" s="426"/>
      <c r="AJ12" s="425"/>
      <c r="AK12" s="425"/>
      <c r="AL12" s="425"/>
      <c r="AM12" s="425"/>
      <c r="AN12" s="425"/>
      <c r="AO12" s="235"/>
      <c r="AP12" s="235"/>
      <c r="AQ12" s="235"/>
      <c r="AR12" s="235"/>
      <c r="AS12" s="235"/>
      <c r="AT12" s="102"/>
      <c r="AU12" s="41"/>
      <c r="AV12" s="41"/>
      <c r="AW12" s="41"/>
      <c r="AX12" s="41"/>
      <c r="AY12" s="41"/>
      <c r="AZ12" s="430"/>
      <c r="BA12" s="426"/>
      <c r="BB12" s="425"/>
      <c r="BC12" s="425"/>
      <c r="BD12" s="425"/>
      <c r="BE12" s="425"/>
      <c r="BF12" s="425"/>
      <c r="BG12" s="235"/>
      <c r="BH12" s="235"/>
      <c r="BI12" s="235"/>
      <c r="BJ12" s="235"/>
      <c r="BK12" s="235"/>
      <c r="BL12" s="102"/>
      <c r="BM12" s="41"/>
      <c r="BN12" s="41"/>
      <c r="BO12" s="41"/>
      <c r="BP12" s="41"/>
      <c r="BQ12" s="41"/>
      <c r="BR12" s="182"/>
      <c r="BS12" s="20"/>
      <c r="BT12" s="21"/>
      <c r="BU12" s="21"/>
      <c r="BV12" s="21"/>
      <c r="BW12" s="21"/>
      <c r="BX12" s="22"/>
      <c r="BY12" s="411"/>
      <c r="BZ12" s="412"/>
      <c r="CA12" s="412"/>
      <c r="CB12" s="412"/>
      <c r="CC12" s="412"/>
      <c r="CD12" s="413"/>
      <c r="CE12" s="235"/>
      <c r="CF12" s="235"/>
      <c r="CG12" s="235"/>
      <c r="CH12" s="235"/>
      <c r="CI12" s="235"/>
      <c r="CJ12" s="102"/>
      <c r="CK12" s="61"/>
      <c r="CL12" s="61"/>
      <c r="CM12" s="61"/>
      <c r="CN12" s="61"/>
      <c r="CO12" s="61"/>
      <c r="CP12" s="62"/>
    </row>
    <row r="13" spans="1:98" ht="8.25" customHeight="1">
      <c r="A13" s="140"/>
      <c r="B13" s="141"/>
      <c r="C13" s="142"/>
      <c r="D13" s="143" t="s">
        <v>20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83"/>
      <c r="R13" s="83"/>
      <c r="S13" s="83"/>
      <c r="T13" s="83"/>
      <c r="U13" s="83"/>
      <c r="V13" s="83"/>
      <c r="W13" s="414"/>
      <c r="X13" s="415"/>
      <c r="Y13" s="415"/>
      <c r="Z13" s="415"/>
      <c r="AA13" s="415"/>
      <c r="AB13" s="416"/>
      <c r="AC13" s="396">
        <v>80.040000000000006</v>
      </c>
      <c r="AD13" s="397"/>
      <c r="AE13" s="397"/>
      <c r="AF13" s="397" t="s">
        <v>30</v>
      </c>
      <c r="AG13" s="397"/>
      <c r="AH13" s="398"/>
      <c r="AI13" s="413"/>
      <c r="AJ13" s="423"/>
      <c r="AK13" s="423"/>
      <c r="AL13" s="423"/>
      <c r="AM13" s="423"/>
      <c r="AN13" s="423"/>
      <c r="AO13" s="41">
        <f t="shared" ref="AO13" si="0">IF(ISERROR(ROUNDDOWN(AC13/AI13,2)),0,ROUNDDOWN(AC13/AI13,2))</f>
        <v>0</v>
      </c>
      <c r="AP13" s="41"/>
      <c r="AQ13" s="41"/>
      <c r="AR13" s="41"/>
      <c r="AS13" s="41"/>
      <c r="AT13" s="41"/>
      <c r="AU13" s="41" t="str">
        <f>IF(AO13=0,"",(IF(AO13&gt;=IF(W13&gt;=2,1.98,3.3),"OK","NG")))</f>
        <v/>
      </c>
      <c r="AV13" s="41"/>
      <c r="AW13" s="41"/>
      <c r="AX13" s="41"/>
      <c r="AY13" s="41"/>
      <c r="AZ13" s="430"/>
      <c r="BA13" s="426"/>
      <c r="BB13" s="425"/>
      <c r="BC13" s="425"/>
      <c r="BD13" s="425"/>
      <c r="BE13" s="425"/>
      <c r="BF13" s="425"/>
      <c r="BG13" s="102">
        <f t="shared" ref="BG13" si="1">IF(ISERROR(ROUNDDOWN(AC13/BA13,2)),0,ROUNDDOWN(AC13/BA13,2))</f>
        <v>0</v>
      </c>
      <c r="BH13" s="103"/>
      <c r="BI13" s="103"/>
      <c r="BJ13" s="103"/>
      <c r="BK13" s="103"/>
      <c r="BL13" s="177"/>
      <c r="BM13" s="41" t="str">
        <f t="shared" ref="BM13" si="2">IF(BG13=0,"",(IF(BG13&gt;=IF(W13&gt;=2,1.98,3.3),"OK","NG")))</f>
        <v/>
      </c>
      <c r="BN13" s="41"/>
      <c r="BO13" s="41"/>
      <c r="BP13" s="41"/>
      <c r="BQ13" s="41"/>
      <c r="BR13" s="182"/>
      <c r="BS13" s="20"/>
      <c r="BT13" s="21"/>
      <c r="BU13" s="21"/>
      <c r="BV13" s="21"/>
      <c r="BW13" s="21"/>
      <c r="BX13" s="22"/>
      <c r="BY13" s="183"/>
      <c r="BZ13" s="184"/>
      <c r="CA13" s="184"/>
      <c r="CB13" s="184"/>
      <c r="CC13" s="184"/>
      <c r="CD13" s="185"/>
      <c r="CE13" s="41">
        <f t="shared" ref="CE13" si="3">IF(ISERROR(ROUNDDOWN(AC13/BY13,2)),0,(ROUNDDOWN(AC13/BY13,2)))</f>
        <v>0</v>
      </c>
      <c r="CF13" s="41"/>
      <c r="CG13" s="41"/>
      <c r="CH13" s="41"/>
      <c r="CI13" s="41"/>
      <c r="CJ13" s="58"/>
      <c r="CK13" s="61" t="str">
        <f t="shared" ref="CK13" si="4">IF(CE13=0,"",(IF(CE13&gt;=IF(W13&gt;=2,1.98,3.3),"OK","NG")))</f>
        <v/>
      </c>
      <c r="CL13" s="61"/>
      <c r="CM13" s="61"/>
      <c r="CN13" s="61"/>
      <c r="CO13" s="61"/>
      <c r="CP13" s="62"/>
    </row>
    <row r="14" spans="1:98" ht="8.25" customHeight="1">
      <c r="A14" s="140"/>
      <c r="B14" s="141"/>
      <c r="C14" s="142"/>
      <c r="D14" s="14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83"/>
      <c r="R14" s="83"/>
      <c r="S14" s="83"/>
      <c r="T14" s="83"/>
      <c r="U14" s="83"/>
      <c r="V14" s="83"/>
      <c r="W14" s="417"/>
      <c r="X14" s="418"/>
      <c r="Y14" s="418"/>
      <c r="Z14" s="418"/>
      <c r="AA14" s="418"/>
      <c r="AB14" s="419"/>
      <c r="AC14" s="390"/>
      <c r="AD14" s="391"/>
      <c r="AE14" s="391"/>
      <c r="AF14" s="391"/>
      <c r="AG14" s="391"/>
      <c r="AH14" s="392"/>
      <c r="AI14" s="424"/>
      <c r="AJ14" s="425"/>
      <c r="AK14" s="425"/>
      <c r="AL14" s="425"/>
      <c r="AM14" s="425"/>
      <c r="AN14" s="425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30"/>
      <c r="BA14" s="426"/>
      <c r="BB14" s="425"/>
      <c r="BC14" s="425"/>
      <c r="BD14" s="425"/>
      <c r="BE14" s="425"/>
      <c r="BF14" s="425"/>
      <c r="BG14" s="105"/>
      <c r="BH14" s="106"/>
      <c r="BI14" s="106"/>
      <c r="BJ14" s="106"/>
      <c r="BK14" s="106"/>
      <c r="BL14" s="178"/>
      <c r="BM14" s="41"/>
      <c r="BN14" s="41"/>
      <c r="BO14" s="41"/>
      <c r="BP14" s="41"/>
      <c r="BQ14" s="41"/>
      <c r="BR14" s="182"/>
      <c r="BS14" s="20"/>
      <c r="BT14" s="21"/>
      <c r="BU14" s="21"/>
      <c r="BV14" s="21"/>
      <c r="BW14" s="21"/>
      <c r="BX14" s="22"/>
      <c r="BY14" s="186"/>
      <c r="BZ14" s="187"/>
      <c r="CA14" s="187"/>
      <c r="CB14" s="187"/>
      <c r="CC14" s="187"/>
      <c r="CD14" s="188"/>
      <c r="CE14" s="41"/>
      <c r="CF14" s="41"/>
      <c r="CG14" s="41"/>
      <c r="CH14" s="41"/>
      <c r="CI14" s="41"/>
      <c r="CJ14" s="58"/>
      <c r="CK14" s="61"/>
      <c r="CL14" s="61"/>
      <c r="CM14" s="61"/>
      <c r="CN14" s="61"/>
      <c r="CO14" s="61"/>
      <c r="CP14" s="62"/>
    </row>
    <row r="15" spans="1:98" ht="8.25" customHeight="1">
      <c r="A15" s="140"/>
      <c r="B15" s="141"/>
      <c r="C15" s="142"/>
      <c r="D15" s="143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83"/>
      <c r="R15" s="83"/>
      <c r="S15" s="83"/>
      <c r="T15" s="83"/>
      <c r="U15" s="83"/>
      <c r="V15" s="83"/>
      <c r="W15" s="420"/>
      <c r="X15" s="421"/>
      <c r="Y15" s="421"/>
      <c r="Z15" s="421"/>
      <c r="AA15" s="421"/>
      <c r="AB15" s="422"/>
      <c r="AC15" s="393"/>
      <c r="AD15" s="394"/>
      <c r="AE15" s="394"/>
      <c r="AF15" s="394"/>
      <c r="AG15" s="394"/>
      <c r="AH15" s="395"/>
      <c r="AI15" s="424"/>
      <c r="AJ15" s="425"/>
      <c r="AK15" s="425"/>
      <c r="AL15" s="425"/>
      <c r="AM15" s="425"/>
      <c r="AN15" s="425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30"/>
      <c r="BA15" s="426"/>
      <c r="BB15" s="425"/>
      <c r="BC15" s="425"/>
      <c r="BD15" s="425"/>
      <c r="BE15" s="425"/>
      <c r="BF15" s="425"/>
      <c r="BG15" s="179"/>
      <c r="BH15" s="180"/>
      <c r="BI15" s="180"/>
      <c r="BJ15" s="180"/>
      <c r="BK15" s="180"/>
      <c r="BL15" s="181"/>
      <c r="BM15" s="41"/>
      <c r="BN15" s="41"/>
      <c r="BO15" s="41"/>
      <c r="BP15" s="41"/>
      <c r="BQ15" s="41"/>
      <c r="BR15" s="182"/>
      <c r="BS15" s="20"/>
      <c r="BT15" s="21"/>
      <c r="BU15" s="21"/>
      <c r="BV15" s="21"/>
      <c r="BW15" s="21"/>
      <c r="BX15" s="22"/>
      <c r="BY15" s="411"/>
      <c r="BZ15" s="412"/>
      <c r="CA15" s="412"/>
      <c r="CB15" s="412"/>
      <c r="CC15" s="412"/>
      <c r="CD15" s="413"/>
      <c r="CE15" s="41"/>
      <c r="CF15" s="41"/>
      <c r="CG15" s="41"/>
      <c r="CH15" s="41"/>
      <c r="CI15" s="41"/>
      <c r="CJ15" s="58"/>
      <c r="CK15" s="61"/>
      <c r="CL15" s="61"/>
      <c r="CM15" s="61"/>
      <c r="CN15" s="61"/>
      <c r="CO15" s="61"/>
      <c r="CP15" s="62"/>
    </row>
    <row r="16" spans="1:98" ht="8.25" customHeight="1">
      <c r="A16" s="140"/>
      <c r="B16" s="141"/>
      <c r="C16" s="142"/>
      <c r="D16" s="143" t="s">
        <v>20</v>
      </c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83"/>
      <c r="R16" s="83"/>
      <c r="S16" s="83"/>
      <c r="T16" s="83"/>
      <c r="U16" s="83"/>
      <c r="V16" s="83"/>
      <c r="W16" s="414"/>
      <c r="X16" s="415"/>
      <c r="Y16" s="415"/>
      <c r="Z16" s="415"/>
      <c r="AA16" s="415"/>
      <c r="AB16" s="416"/>
      <c r="AC16" s="396">
        <v>52.02</v>
      </c>
      <c r="AD16" s="397"/>
      <c r="AE16" s="397"/>
      <c r="AF16" s="397" t="s">
        <v>30</v>
      </c>
      <c r="AG16" s="397"/>
      <c r="AH16" s="398"/>
      <c r="AI16" s="413"/>
      <c r="AJ16" s="423"/>
      <c r="AK16" s="423"/>
      <c r="AL16" s="423"/>
      <c r="AM16" s="423"/>
      <c r="AN16" s="423"/>
      <c r="AO16" s="333">
        <f t="shared" ref="AO16" si="5">IF(ISERROR(ROUNDDOWN(AC16/AI16,2)),0,ROUNDDOWN(AC16/AI16,2))</f>
        <v>0</v>
      </c>
      <c r="AP16" s="333"/>
      <c r="AQ16" s="333"/>
      <c r="AR16" s="333"/>
      <c r="AS16" s="333"/>
      <c r="AT16" s="179"/>
      <c r="AU16" s="41" t="str">
        <f>IF(AO16=0,"",(IF(AO16&gt;=IF(W16&gt;=2,1.98,3.3),"OK","NG")))</f>
        <v/>
      </c>
      <c r="AV16" s="41"/>
      <c r="AW16" s="41"/>
      <c r="AX16" s="41"/>
      <c r="AY16" s="41"/>
      <c r="AZ16" s="430"/>
      <c r="BA16" s="426"/>
      <c r="BB16" s="425"/>
      <c r="BC16" s="425"/>
      <c r="BD16" s="425"/>
      <c r="BE16" s="425"/>
      <c r="BF16" s="425"/>
      <c r="BG16" s="102">
        <f t="shared" ref="BG16" si="6">IF(ISERROR(ROUNDDOWN(AC16/BA16,2)),0,ROUNDDOWN(AC16/BA16,2))</f>
        <v>0</v>
      </c>
      <c r="BH16" s="103"/>
      <c r="BI16" s="103"/>
      <c r="BJ16" s="103"/>
      <c r="BK16" s="103"/>
      <c r="BL16" s="177"/>
      <c r="BM16" s="41" t="str">
        <f t="shared" ref="BM16" si="7">IF(BG16=0,"",(IF(BG16&gt;=IF(W16&gt;=2,1.98,3.3),"OK","NG")))</f>
        <v/>
      </c>
      <c r="BN16" s="41"/>
      <c r="BO16" s="41"/>
      <c r="BP16" s="41"/>
      <c r="BQ16" s="41"/>
      <c r="BR16" s="182"/>
      <c r="BS16" s="20"/>
      <c r="BT16" s="21"/>
      <c r="BU16" s="21"/>
      <c r="BV16" s="21"/>
      <c r="BW16" s="21"/>
      <c r="BX16" s="22"/>
      <c r="BY16" s="183"/>
      <c r="BZ16" s="184"/>
      <c r="CA16" s="184"/>
      <c r="CB16" s="184"/>
      <c r="CC16" s="184"/>
      <c r="CD16" s="185"/>
      <c r="CE16" s="333">
        <f t="shared" ref="CE16" si="8">IF(ISERROR(ROUNDDOWN(AC16/BY16,2)),0,(ROUNDDOWN(AC16/BY16,2)))</f>
        <v>0</v>
      </c>
      <c r="CF16" s="333"/>
      <c r="CG16" s="333"/>
      <c r="CH16" s="333"/>
      <c r="CI16" s="333"/>
      <c r="CJ16" s="179"/>
      <c r="CK16" s="61" t="str">
        <f t="shared" ref="CK16" si="9">IF(CE16=0,"",(IF(CE16&gt;=IF(W16&gt;=2,1.98,3.3),"OK","NG")))</f>
        <v/>
      </c>
      <c r="CL16" s="61"/>
      <c r="CM16" s="61"/>
      <c r="CN16" s="61"/>
      <c r="CO16" s="61"/>
      <c r="CP16" s="62"/>
    </row>
    <row r="17" spans="1:94" ht="8.25" customHeight="1">
      <c r="A17" s="140"/>
      <c r="B17" s="141"/>
      <c r="C17" s="142"/>
      <c r="D17" s="14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83"/>
      <c r="R17" s="83"/>
      <c r="S17" s="83"/>
      <c r="T17" s="83"/>
      <c r="U17" s="83"/>
      <c r="V17" s="83"/>
      <c r="W17" s="417"/>
      <c r="X17" s="418"/>
      <c r="Y17" s="418"/>
      <c r="Z17" s="418"/>
      <c r="AA17" s="418"/>
      <c r="AB17" s="419"/>
      <c r="AC17" s="390"/>
      <c r="AD17" s="391"/>
      <c r="AE17" s="391"/>
      <c r="AF17" s="391"/>
      <c r="AG17" s="391"/>
      <c r="AH17" s="392"/>
      <c r="AI17" s="424"/>
      <c r="AJ17" s="425"/>
      <c r="AK17" s="425"/>
      <c r="AL17" s="425"/>
      <c r="AM17" s="425"/>
      <c r="AN17" s="425"/>
      <c r="AO17" s="41"/>
      <c r="AP17" s="41"/>
      <c r="AQ17" s="41"/>
      <c r="AR17" s="41"/>
      <c r="AS17" s="41"/>
      <c r="AT17" s="58"/>
      <c r="AU17" s="41"/>
      <c r="AV17" s="41"/>
      <c r="AW17" s="41"/>
      <c r="AX17" s="41"/>
      <c r="AY17" s="41"/>
      <c r="AZ17" s="430"/>
      <c r="BA17" s="426"/>
      <c r="BB17" s="425"/>
      <c r="BC17" s="425"/>
      <c r="BD17" s="425"/>
      <c r="BE17" s="425"/>
      <c r="BF17" s="425"/>
      <c r="BG17" s="105"/>
      <c r="BH17" s="106"/>
      <c r="BI17" s="106"/>
      <c r="BJ17" s="106"/>
      <c r="BK17" s="106"/>
      <c r="BL17" s="178"/>
      <c r="BM17" s="41"/>
      <c r="BN17" s="41"/>
      <c r="BO17" s="41"/>
      <c r="BP17" s="41"/>
      <c r="BQ17" s="41"/>
      <c r="BR17" s="182"/>
      <c r="BS17" s="20"/>
      <c r="BT17" s="21"/>
      <c r="BU17" s="21"/>
      <c r="BV17" s="21"/>
      <c r="BW17" s="21"/>
      <c r="BX17" s="22"/>
      <c r="BY17" s="186"/>
      <c r="BZ17" s="187"/>
      <c r="CA17" s="187"/>
      <c r="CB17" s="187"/>
      <c r="CC17" s="187"/>
      <c r="CD17" s="188"/>
      <c r="CE17" s="41"/>
      <c r="CF17" s="41"/>
      <c r="CG17" s="41"/>
      <c r="CH17" s="41"/>
      <c r="CI17" s="41"/>
      <c r="CJ17" s="58"/>
      <c r="CK17" s="61"/>
      <c r="CL17" s="61"/>
      <c r="CM17" s="61"/>
      <c r="CN17" s="61"/>
      <c r="CO17" s="61"/>
      <c r="CP17" s="62"/>
    </row>
    <row r="18" spans="1:94" ht="8.25" customHeight="1">
      <c r="A18" s="140"/>
      <c r="B18" s="141"/>
      <c r="C18" s="142"/>
      <c r="D18" s="14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83"/>
      <c r="R18" s="83"/>
      <c r="S18" s="83"/>
      <c r="T18" s="83"/>
      <c r="U18" s="83"/>
      <c r="V18" s="83"/>
      <c r="W18" s="420"/>
      <c r="X18" s="421"/>
      <c r="Y18" s="421"/>
      <c r="Z18" s="421"/>
      <c r="AA18" s="421"/>
      <c r="AB18" s="422"/>
      <c r="AC18" s="393"/>
      <c r="AD18" s="394"/>
      <c r="AE18" s="394"/>
      <c r="AF18" s="394"/>
      <c r="AG18" s="394"/>
      <c r="AH18" s="395"/>
      <c r="AI18" s="424"/>
      <c r="AJ18" s="425"/>
      <c r="AK18" s="425"/>
      <c r="AL18" s="425"/>
      <c r="AM18" s="425"/>
      <c r="AN18" s="425"/>
      <c r="AO18" s="235"/>
      <c r="AP18" s="235"/>
      <c r="AQ18" s="235"/>
      <c r="AR18" s="235"/>
      <c r="AS18" s="235"/>
      <c r="AT18" s="102"/>
      <c r="AU18" s="41"/>
      <c r="AV18" s="41"/>
      <c r="AW18" s="41"/>
      <c r="AX18" s="41"/>
      <c r="AY18" s="41"/>
      <c r="AZ18" s="430"/>
      <c r="BA18" s="426"/>
      <c r="BB18" s="425"/>
      <c r="BC18" s="425"/>
      <c r="BD18" s="425"/>
      <c r="BE18" s="425"/>
      <c r="BF18" s="425"/>
      <c r="BG18" s="179"/>
      <c r="BH18" s="180"/>
      <c r="BI18" s="180"/>
      <c r="BJ18" s="180"/>
      <c r="BK18" s="180"/>
      <c r="BL18" s="181"/>
      <c r="BM18" s="41"/>
      <c r="BN18" s="41"/>
      <c r="BO18" s="41"/>
      <c r="BP18" s="41"/>
      <c r="BQ18" s="41"/>
      <c r="BR18" s="182"/>
      <c r="BS18" s="20"/>
      <c r="BT18" s="21"/>
      <c r="BU18" s="21"/>
      <c r="BV18" s="21"/>
      <c r="BW18" s="21"/>
      <c r="BX18" s="22"/>
      <c r="BY18" s="411"/>
      <c r="BZ18" s="412"/>
      <c r="CA18" s="412"/>
      <c r="CB18" s="412"/>
      <c r="CC18" s="412"/>
      <c r="CD18" s="413"/>
      <c r="CE18" s="235"/>
      <c r="CF18" s="235"/>
      <c r="CG18" s="235"/>
      <c r="CH18" s="235"/>
      <c r="CI18" s="235"/>
      <c r="CJ18" s="102"/>
      <c r="CK18" s="61"/>
      <c r="CL18" s="61"/>
      <c r="CM18" s="61"/>
      <c r="CN18" s="61"/>
      <c r="CO18" s="61"/>
      <c r="CP18" s="62"/>
    </row>
    <row r="19" spans="1:94" ht="8.25" customHeight="1">
      <c r="A19" s="140"/>
      <c r="B19" s="141"/>
      <c r="C19" s="142"/>
      <c r="D19" s="143" t="s">
        <v>20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83"/>
      <c r="R19" s="83"/>
      <c r="S19" s="83"/>
      <c r="T19" s="83"/>
      <c r="U19" s="83"/>
      <c r="V19" s="83"/>
      <c r="W19" s="414"/>
      <c r="X19" s="415"/>
      <c r="Y19" s="415"/>
      <c r="Z19" s="415"/>
      <c r="AA19" s="415"/>
      <c r="AB19" s="416"/>
      <c r="AC19" s="396">
        <v>51.98</v>
      </c>
      <c r="AD19" s="397"/>
      <c r="AE19" s="397"/>
      <c r="AF19" s="397" t="s">
        <v>30</v>
      </c>
      <c r="AG19" s="397"/>
      <c r="AH19" s="398"/>
      <c r="AI19" s="413"/>
      <c r="AJ19" s="423"/>
      <c r="AK19" s="423"/>
      <c r="AL19" s="423"/>
      <c r="AM19" s="423"/>
      <c r="AN19" s="423"/>
      <c r="AO19" s="41">
        <f t="shared" ref="AO19" si="10">IF(ISERROR(ROUNDDOWN(AC19/AI19,2)),0,ROUNDDOWN(AC19/AI19,2))</f>
        <v>0</v>
      </c>
      <c r="AP19" s="41"/>
      <c r="AQ19" s="41"/>
      <c r="AR19" s="41"/>
      <c r="AS19" s="41"/>
      <c r="AT19" s="41"/>
      <c r="AU19" s="333" t="str">
        <f>IF(AO19=0,"",(IF(AO19&gt;=IF(W19&gt;=2,1.98,3.3),"OK","NG")))</f>
        <v/>
      </c>
      <c r="AV19" s="333"/>
      <c r="AW19" s="333"/>
      <c r="AX19" s="333"/>
      <c r="AY19" s="333"/>
      <c r="AZ19" s="477"/>
      <c r="BA19" s="426"/>
      <c r="BB19" s="425"/>
      <c r="BC19" s="425"/>
      <c r="BD19" s="425"/>
      <c r="BE19" s="425"/>
      <c r="BF19" s="425"/>
      <c r="BG19" s="102">
        <f t="shared" ref="BG19" si="11">IF(ISERROR(ROUNDDOWN(AC19/BA19,2)),0,ROUNDDOWN(AC19/BA19,2))</f>
        <v>0</v>
      </c>
      <c r="BH19" s="103"/>
      <c r="BI19" s="103"/>
      <c r="BJ19" s="103"/>
      <c r="BK19" s="103"/>
      <c r="BL19" s="177"/>
      <c r="BM19" s="333" t="str">
        <f t="shared" ref="BM19" si="12">IF(BG19=0,"",(IF(BG19&gt;=IF(W19&gt;=2,1.98,3.3),"OK","NG")))</f>
        <v/>
      </c>
      <c r="BN19" s="333"/>
      <c r="BO19" s="333"/>
      <c r="BP19" s="333"/>
      <c r="BQ19" s="333"/>
      <c r="BR19" s="476"/>
      <c r="BS19" s="20"/>
      <c r="BT19" s="21"/>
      <c r="BU19" s="21"/>
      <c r="BV19" s="21"/>
      <c r="BW19" s="21"/>
      <c r="BX19" s="22"/>
      <c r="BY19" s="183"/>
      <c r="BZ19" s="184"/>
      <c r="CA19" s="184"/>
      <c r="CB19" s="184"/>
      <c r="CC19" s="184"/>
      <c r="CD19" s="185"/>
      <c r="CE19" s="41">
        <f t="shared" ref="CE19" si="13">IF(ISERROR(ROUNDDOWN(AC19/BY19,2)),0,(ROUNDDOWN(AC19/BY19,2)))</f>
        <v>0</v>
      </c>
      <c r="CF19" s="41"/>
      <c r="CG19" s="41"/>
      <c r="CH19" s="41"/>
      <c r="CI19" s="41"/>
      <c r="CJ19" s="58"/>
      <c r="CK19" s="61" t="str">
        <f t="shared" ref="CK19" si="14">IF(CE19=0,"",(IF(CE19&gt;=IF(W19&gt;=2,1.98,3.3),"OK","NG")))</f>
        <v/>
      </c>
      <c r="CL19" s="61"/>
      <c r="CM19" s="61"/>
      <c r="CN19" s="61"/>
      <c r="CO19" s="61"/>
      <c r="CP19" s="62"/>
    </row>
    <row r="20" spans="1:94" ht="8.25" customHeight="1">
      <c r="A20" s="140"/>
      <c r="B20" s="141"/>
      <c r="C20" s="142"/>
      <c r="D20" s="143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83"/>
      <c r="R20" s="83"/>
      <c r="S20" s="83"/>
      <c r="T20" s="83"/>
      <c r="U20" s="83"/>
      <c r="V20" s="83"/>
      <c r="W20" s="417"/>
      <c r="X20" s="418"/>
      <c r="Y20" s="418"/>
      <c r="Z20" s="418"/>
      <c r="AA20" s="418"/>
      <c r="AB20" s="419"/>
      <c r="AC20" s="390"/>
      <c r="AD20" s="391"/>
      <c r="AE20" s="391"/>
      <c r="AF20" s="391"/>
      <c r="AG20" s="391"/>
      <c r="AH20" s="392"/>
      <c r="AI20" s="424"/>
      <c r="AJ20" s="425"/>
      <c r="AK20" s="425"/>
      <c r="AL20" s="425"/>
      <c r="AM20" s="425"/>
      <c r="AN20" s="425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30"/>
      <c r="BA20" s="426"/>
      <c r="BB20" s="425"/>
      <c r="BC20" s="425"/>
      <c r="BD20" s="425"/>
      <c r="BE20" s="425"/>
      <c r="BF20" s="425"/>
      <c r="BG20" s="105"/>
      <c r="BH20" s="106"/>
      <c r="BI20" s="106"/>
      <c r="BJ20" s="106"/>
      <c r="BK20" s="106"/>
      <c r="BL20" s="178"/>
      <c r="BM20" s="41"/>
      <c r="BN20" s="41"/>
      <c r="BO20" s="41"/>
      <c r="BP20" s="41"/>
      <c r="BQ20" s="41"/>
      <c r="BR20" s="182"/>
      <c r="BS20" s="20"/>
      <c r="BT20" s="21"/>
      <c r="BU20" s="21"/>
      <c r="BV20" s="21"/>
      <c r="BW20" s="21"/>
      <c r="BX20" s="22"/>
      <c r="BY20" s="186"/>
      <c r="BZ20" s="187"/>
      <c r="CA20" s="187"/>
      <c r="CB20" s="187"/>
      <c r="CC20" s="187"/>
      <c r="CD20" s="188"/>
      <c r="CE20" s="41"/>
      <c r="CF20" s="41"/>
      <c r="CG20" s="41"/>
      <c r="CH20" s="41"/>
      <c r="CI20" s="41"/>
      <c r="CJ20" s="58"/>
      <c r="CK20" s="61"/>
      <c r="CL20" s="61"/>
      <c r="CM20" s="61"/>
      <c r="CN20" s="61"/>
      <c r="CO20" s="61"/>
      <c r="CP20" s="62"/>
    </row>
    <row r="21" spans="1:94" ht="8.25" customHeight="1">
      <c r="A21" s="140"/>
      <c r="B21" s="141"/>
      <c r="C21" s="142"/>
      <c r="D21" s="143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83"/>
      <c r="R21" s="83"/>
      <c r="S21" s="83"/>
      <c r="T21" s="83"/>
      <c r="U21" s="83"/>
      <c r="V21" s="83"/>
      <c r="W21" s="420"/>
      <c r="X21" s="421"/>
      <c r="Y21" s="421"/>
      <c r="Z21" s="421"/>
      <c r="AA21" s="421"/>
      <c r="AB21" s="422"/>
      <c r="AC21" s="393"/>
      <c r="AD21" s="394"/>
      <c r="AE21" s="394"/>
      <c r="AF21" s="394"/>
      <c r="AG21" s="394"/>
      <c r="AH21" s="395"/>
      <c r="AI21" s="424"/>
      <c r="AJ21" s="425"/>
      <c r="AK21" s="425"/>
      <c r="AL21" s="425"/>
      <c r="AM21" s="425"/>
      <c r="AN21" s="425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30"/>
      <c r="BA21" s="426"/>
      <c r="BB21" s="425"/>
      <c r="BC21" s="425"/>
      <c r="BD21" s="425"/>
      <c r="BE21" s="425"/>
      <c r="BF21" s="425"/>
      <c r="BG21" s="179"/>
      <c r="BH21" s="180"/>
      <c r="BI21" s="180"/>
      <c r="BJ21" s="180"/>
      <c r="BK21" s="180"/>
      <c r="BL21" s="181"/>
      <c r="BM21" s="41"/>
      <c r="BN21" s="41"/>
      <c r="BO21" s="41"/>
      <c r="BP21" s="41"/>
      <c r="BQ21" s="41"/>
      <c r="BR21" s="182"/>
      <c r="BS21" s="20"/>
      <c r="BT21" s="21"/>
      <c r="BU21" s="21"/>
      <c r="BV21" s="21"/>
      <c r="BW21" s="21"/>
      <c r="BX21" s="22"/>
      <c r="BY21" s="411"/>
      <c r="BZ21" s="412"/>
      <c r="CA21" s="412"/>
      <c r="CB21" s="412"/>
      <c r="CC21" s="412"/>
      <c r="CD21" s="413"/>
      <c r="CE21" s="41"/>
      <c r="CF21" s="41"/>
      <c r="CG21" s="41"/>
      <c r="CH21" s="41"/>
      <c r="CI21" s="41"/>
      <c r="CJ21" s="58"/>
      <c r="CK21" s="61"/>
      <c r="CL21" s="61"/>
      <c r="CM21" s="61"/>
      <c r="CN21" s="61"/>
      <c r="CO21" s="61"/>
      <c r="CP21" s="62"/>
    </row>
    <row r="22" spans="1:94" ht="8.25" customHeight="1">
      <c r="A22" s="140"/>
      <c r="B22" s="141"/>
      <c r="C22" s="142"/>
      <c r="D22" s="143" t="s">
        <v>20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83"/>
      <c r="R22" s="83"/>
      <c r="S22" s="83"/>
      <c r="T22" s="83"/>
      <c r="U22" s="83"/>
      <c r="V22" s="83"/>
      <c r="W22" s="414"/>
      <c r="X22" s="415"/>
      <c r="Y22" s="415"/>
      <c r="Z22" s="415"/>
      <c r="AA22" s="415"/>
      <c r="AB22" s="416"/>
      <c r="AC22" s="396">
        <v>51.48</v>
      </c>
      <c r="AD22" s="397"/>
      <c r="AE22" s="397"/>
      <c r="AF22" s="397" t="s">
        <v>30</v>
      </c>
      <c r="AG22" s="397"/>
      <c r="AH22" s="398"/>
      <c r="AI22" s="413"/>
      <c r="AJ22" s="423"/>
      <c r="AK22" s="423"/>
      <c r="AL22" s="423"/>
      <c r="AM22" s="423"/>
      <c r="AN22" s="423"/>
      <c r="AO22" s="333">
        <f t="shared" ref="AO22" si="15">IF(ISERROR(ROUNDDOWN(AC22/AI22,2)),0,ROUNDDOWN(AC22/AI22,2))</f>
        <v>0</v>
      </c>
      <c r="AP22" s="333"/>
      <c r="AQ22" s="333"/>
      <c r="AR22" s="333"/>
      <c r="AS22" s="333"/>
      <c r="AT22" s="179"/>
      <c r="AU22" s="41" t="str">
        <f>IF(AO22=0,"",(IF(AO22&gt;=IF(W22&gt;=2,1.98,3.3),"OK","NG")))</f>
        <v/>
      </c>
      <c r="AV22" s="41"/>
      <c r="AW22" s="41"/>
      <c r="AX22" s="41"/>
      <c r="AY22" s="41"/>
      <c r="AZ22" s="430"/>
      <c r="BA22" s="426"/>
      <c r="BB22" s="425"/>
      <c r="BC22" s="425"/>
      <c r="BD22" s="425"/>
      <c r="BE22" s="425"/>
      <c r="BF22" s="425"/>
      <c r="BG22" s="102">
        <f t="shared" ref="BG22" si="16">IF(ISERROR(ROUNDDOWN(AC22/BA22,2)),0,ROUNDDOWN(AC22/BA22,2))</f>
        <v>0</v>
      </c>
      <c r="BH22" s="103"/>
      <c r="BI22" s="103"/>
      <c r="BJ22" s="103"/>
      <c r="BK22" s="103"/>
      <c r="BL22" s="177"/>
      <c r="BM22" s="41" t="str">
        <f t="shared" ref="BM22" si="17">IF(BG22=0,"",(IF(BG22&gt;=IF(W22&gt;=2,1.98,3.3),"OK","NG")))</f>
        <v/>
      </c>
      <c r="BN22" s="41"/>
      <c r="BO22" s="41"/>
      <c r="BP22" s="41"/>
      <c r="BQ22" s="41"/>
      <c r="BR22" s="182"/>
      <c r="BS22" s="20"/>
      <c r="BT22" s="21"/>
      <c r="BU22" s="21"/>
      <c r="BV22" s="21"/>
      <c r="BW22" s="21"/>
      <c r="BX22" s="22"/>
      <c r="BY22" s="183"/>
      <c r="BZ22" s="184"/>
      <c r="CA22" s="184"/>
      <c r="CB22" s="184"/>
      <c r="CC22" s="184"/>
      <c r="CD22" s="185"/>
      <c r="CE22" s="333">
        <f t="shared" ref="CE22" si="18">IF(ISERROR(ROUNDDOWN(AC22/BY22,2)),0,(ROUNDDOWN(AC22/BY22,2)))</f>
        <v>0</v>
      </c>
      <c r="CF22" s="333"/>
      <c r="CG22" s="333"/>
      <c r="CH22" s="333"/>
      <c r="CI22" s="333"/>
      <c r="CJ22" s="179"/>
      <c r="CK22" s="61" t="str">
        <f t="shared" ref="CK22" si="19">IF(CE22=0,"",(IF(CE22&gt;=IF(W22&gt;=2,1.98,3.3),"OK","NG")))</f>
        <v/>
      </c>
      <c r="CL22" s="61"/>
      <c r="CM22" s="61"/>
      <c r="CN22" s="61"/>
      <c r="CO22" s="61"/>
      <c r="CP22" s="62"/>
    </row>
    <row r="23" spans="1:94" ht="8.25" customHeight="1">
      <c r="A23" s="140"/>
      <c r="B23" s="141"/>
      <c r="C23" s="142"/>
      <c r="D23" s="14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83"/>
      <c r="R23" s="83"/>
      <c r="S23" s="83"/>
      <c r="T23" s="83"/>
      <c r="U23" s="83"/>
      <c r="V23" s="83"/>
      <c r="W23" s="417"/>
      <c r="X23" s="418"/>
      <c r="Y23" s="418"/>
      <c r="Z23" s="418"/>
      <c r="AA23" s="418"/>
      <c r="AB23" s="419"/>
      <c r="AC23" s="390"/>
      <c r="AD23" s="391"/>
      <c r="AE23" s="391"/>
      <c r="AF23" s="391"/>
      <c r="AG23" s="391"/>
      <c r="AH23" s="392"/>
      <c r="AI23" s="424"/>
      <c r="AJ23" s="425"/>
      <c r="AK23" s="425"/>
      <c r="AL23" s="425"/>
      <c r="AM23" s="425"/>
      <c r="AN23" s="425"/>
      <c r="AO23" s="41"/>
      <c r="AP23" s="41"/>
      <c r="AQ23" s="41"/>
      <c r="AR23" s="41"/>
      <c r="AS23" s="41"/>
      <c r="AT23" s="58"/>
      <c r="AU23" s="41"/>
      <c r="AV23" s="41"/>
      <c r="AW23" s="41"/>
      <c r="AX23" s="41"/>
      <c r="AY23" s="41"/>
      <c r="AZ23" s="430"/>
      <c r="BA23" s="426"/>
      <c r="BB23" s="425"/>
      <c r="BC23" s="425"/>
      <c r="BD23" s="425"/>
      <c r="BE23" s="425"/>
      <c r="BF23" s="425"/>
      <c r="BG23" s="105"/>
      <c r="BH23" s="106"/>
      <c r="BI23" s="106"/>
      <c r="BJ23" s="106"/>
      <c r="BK23" s="106"/>
      <c r="BL23" s="178"/>
      <c r="BM23" s="41"/>
      <c r="BN23" s="41"/>
      <c r="BO23" s="41"/>
      <c r="BP23" s="41"/>
      <c r="BQ23" s="41"/>
      <c r="BR23" s="182"/>
      <c r="BS23" s="20"/>
      <c r="BT23" s="21"/>
      <c r="BU23" s="21"/>
      <c r="BV23" s="21"/>
      <c r="BW23" s="21"/>
      <c r="BX23" s="22"/>
      <c r="BY23" s="186"/>
      <c r="BZ23" s="187"/>
      <c r="CA23" s="187"/>
      <c r="CB23" s="187"/>
      <c r="CC23" s="187"/>
      <c r="CD23" s="188"/>
      <c r="CE23" s="41"/>
      <c r="CF23" s="41"/>
      <c r="CG23" s="41"/>
      <c r="CH23" s="41"/>
      <c r="CI23" s="41"/>
      <c r="CJ23" s="58"/>
      <c r="CK23" s="61"/>
      <c r="CL23" s="61"/>
      <c r="CM23" s="61"/>
      <c r="CN23" s="61"/>
      <c r="CO23" s="61"/>
      <c r="CP23" s="62"/>
    </row>
    <row r="24" spans="1:94" ht="8.25" customHeight="1">
      <c r="A24" s="140"/>
      <c r="B24" s="141"/>
      <c r="C24" s="142"/>
      <c r="D24" s="143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83"/>
      <c r="R24" s="83"/>
      <c r="S24" s="83"/>
      <c r="T24" s="83"/>
      <c r="U24" s="83"/>
      <c r="V24" s="83"/>
      <c r="W24" s="420"/>
      <c r="X24" s="421"/>
      <c r="Y24" s="421"/>
      <c r="Z24" s="421"/>
      <c r="AA24" s="421"/>
      <c r="AB24" s="422"/>
      <c r="AC24" s="393"/>
      <c r="AD24" s="394"/>
      <c r="AE24" s="394"/>
      <c r="AF24" s="394"/>
      <c r="AG24" s="394"/>
      <c r="AH24" s="395"/>
      <c r="AI24" s="424"/>
      <c r="AJ24" s="425"/>
      <c r="AK24" s="425"/>
      <c r="AL24" s="425"/>
      <c r="AM24" s="425"/>
      <c r="AN24" s="425"/>
      <c r="AO24" s="235"/>
      <c r="AP24" s="235"/>
      <c r="AQ24" s="235"/>
      <c r="AR24" s="235"/>
      <c r="AS24" s="235"/>
      <c r="AT24" s="102"/>
      <c r="AU24" s="41"/>
      <c r="AV24" s="41"/>
      <c r="AW24" s="41"/>
      <c r="AX24" s="41"/>
      <c r="AY24" s="41"/>
      <c r="AZ24" s="430"/>
      <c r="BA24" s="426"/>
      <c r="BB24" s="425"/>
      <c r="BC24" s="425"/>
      <c r="BD24" s="425"/>
      <c r="BE24" s="425"/>
      <c r="BF24" s="425"/>
      <c r="BG24" s="179"/>
      <c r="BH24" s="180"/>
      <c r="BI24" s="180"/>
      <c r="BJ24" s="180"/>
      <c r="BK24" s="180"/>
      <c r="BL24" s="181"/>
      <c r="BM24" s="41"/>
      <c r="BN24" s="41"/>
      <c r="BO24" s="41"/>
      <c r="BP24" s="41"/>
      <c r="BQ24" s="41"/>
      <c r="BR24" s="182"/>
      <c r="BS24" s="20"/>
      <c r="BT24" s="21"/>
      <c r="BU24" s="21"/>
      <c r="BV24" s="21"/>
      <c r="BW24" s="21"/>
      <c r="BX24" s="22"/>
      <c r="BY24" s="411"/>
      <c r="BZ24" s="412"/>
      <c r="CA24" s="412"/>
      <c r="CB24" s="412"/>
      <c r="CC24" s="412"/>
      <c r="CD24" s="413"/>
      <c r="CE24" s="235"/>
      <c r="CF24" s="235"/>
      <c r="CG24" s="235"/>
      <c r="CH24" s="235"/>
      <c r="CI24" s="235"/>
      <c r="CJ24" s="102"/>
      <c r="CK24" s="61"/>
      <c r="CL24" s="61"/>
      <c r="CM24" s="61"/>
      <c r="CN24" s="61"/>
      <c r="CO24" s="61"/>
      <c r="CP24" s="62"/>
    </row>
    <row r="25" spans="1:94" ht="8.25" customHeight="1">
      <c r="A25" s="140"/>
      <c r="B25" s="141"/>
      <c r="C25" s="142"/>
      <c r="D25" s="143" t="s">
        <v>20</v>
      </c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83"/>
      <c r="R25" s="83"/>
      <c r="S25" s="83"/>
      <c r="T25" s="83"/>
      <c r="U25" s="83"/>
      <c r="V25" s="83"/>
      <c r="W25" s="414"/>
      <c r="X25" s="415"/>
      <c r="Y25" s="415"/>
      <c r="Z25" s="415"/>
      <c r="AA25" s="415"/>
      <c r="AB25" s="416"/>
      <c r="AC25" s="396">
        <v>52.06</v>
      </c>
      <c r="AD25" s="397"/>
      <c r="AE25" s="397"/>
      <c r="AF25" s="397" t="s">
        <v>30</v>
      </c>
      <c r="AG25" s="397"/>
      <c r="AH25" s="398"/>
      <c r="AI25" s="413"/>
      <c r="AJ25" s="423"/>
      <c r="AK25" s="423"/>
      <c r="AL25" s="423"/>
      <c r="AM25" s="423"/>
      <c r="AN25" s="423"/>
      <c r="AO25" s="41">
        <f t="shared" ref="AO25" si="20">IF(ISERROR(ROUNDDOWN(AC25/AI25,2)),0,ROUNDDOWN(AC25/AI25,2))</f>
        <v>0</v>
      </c>
      <c r="AP25" s="41"/>
      <c r="AQ25" s="41"/>
      <c r="AR25" s="41"/>
      <c r="AS25" s="41"/>
      <c r="AT25" s="41"/>
      <c r="AU25" s="102" t="str">
        <f t="shared" ref="AU25" si="21">IF(AO25=0,"",(IF(AO25&gt;=IF(W25&gt;=2,1.98,3.3),"OK","NG")))</f>
        <v/>
      </c>
      <c r="AV25" s="103"/>
      <c r="AW25" s="103"/>
      <c r="AX25" s="103"/>
      <c r="AY25" s="103"/>
      <c r="AZ25" s="104"/>
      <c r="BA25" s="426"/>
      <c r="BB25" s="425"/>
      <c r="BC25" s="425"/>
      <c r="BD25" s="425"/>
      <c r="BE25" s="425"/>
      <c r="BF25" s="425"/>
      <c r="BG25" s="102">
        <f t="shared" ref="BG25" si="22">IF(ISERROR(ROUNDDOWN(AC25/BA25,2)),0,ROUNDDOWN(AC25/BA25,2))</f>
        <v>0</v>
      </c>
      <c r="BH25" s="103"/>
      <c r="BI25" s="103"/>
      <c r="BJ25" s="103"/>
      <c r="BK25" s="103"/>
      <c r="BL25" s="177"/>
      <c r="BM25" s="41" t="str">
        <f t="shared" ref="BM25" si="23">IF(BG25=0,"",(IF(BG25&gt;=IF(W25&gt;=2,1.98,3.3),"OK","NG")))</f>
        <v/>
      </c>
      <c r="BN25" s="41"/>
      <c r="BO25" s="41"/>
      <c r="BP25" s="41"/>
      <c r="BQ25" s="41"/>
      <c r="BR25" s="182"/>
      <c r="BS25" s="20"/>
      <c r="BT25" s="21"/>
      <c r="BU25" s="21"/>
      <c r="BV25" s="21"/>
      <c r="BW25" s="21"/>
      <c r="BX25" s="22"/>
      <c r="BY25" s="183"/>
      <c r="BZ25" s="184"/>
      <c r="CA25" s="184"/>
      <c r="CB25" s="184"/>
      <c r="CC25" s="184"/>
      <c r="CD25" s="185"/>
      <c r="CE25" s="41">
        <f t="shared" ref="CE25" si="24">IF(ISERROR(ROUNDDOWN(AC25/BY25,2)),0,(ROUNDDOWN(AC25/BY25,2)))</f>
        <v>0</v>
      </c>
      <c r="CF25" s="41"/>
      <c r="CG25" s="41"/>
      <c r="CH25" s="41"/>
      <c r="CI25" s="41"/>
      <c r="CJ25" s="58"/>
      <c r="CK25" s="61" t="str">
        <f t="shared" ref="CK25" si="25">IF(CE25=0,"",(IF(CE25&gt;=IF(W25&gt;=2,1.98,3.3),"OK","NG")))</f>
        <v/>
      </c>
      <c r="CL25" s="61"/>
      <c r="CM25" s="61"/>
      <c r="CN25" s="61"/>
      <c r="CO25" s="61"/>
      <c r="CP25" s="62"/>
    </row>
    <row r="26" spans="1:94" ht="8.25" customHeight="1">
      <c r="A26" s="140"/>
      <c r="B26" s="141"/>
      <c r="C26" s="142"/>
      <c r="D26" s="14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83"/>
      <c r="R26" s="83"/>
      <c r="S26" s="83"/>
      <c r="T26" s="83"/>
      <c r="U26" s="83"/>
      <c r="V26" s="83"/>
      <c r="W26" s="417"/>
      <c r="X26" s="418"/>
      <c r="Y26" s="418"/>
      <c r="Z26" s="418"/>
      <c r="AA26" s="418"/>
      <c r="AB26" s="419"/>
      <c r="AC26" s="390"/>
      <c r="AD26" s="391"/>
      <c r="AE26" s="391"/>
      <c r="AF26" s="391"/>
      <c r="AG26" s="391"/>
      <c r="AH26" s="392"/>
      <c r="AI26" s="424"/>
      <c r="AJ26" s="425"/>
      <c r="AK26" s="425"/>
      <c r="AL26" s="425"/>
      <c r="AM26" s="425"/>
      <c r="AN26" s="425"/>
      <c r="AO26" s="41"/>
      <c r="AP26" s="41"/>
      <c r="AQ26" s="41"/>
      <c r="AR26" s="41"/>
      <c r="AS26" s="41"/>
      <c r="AT26" s="41"/>
      <c r="AU26" s="105"/>
      <c r="AV26" s="106"/>
      <c r="AW26" s="106"/>
      <c r="AX26" s="106"/>
      <c r="AY26" s="106"/>
      <c r="AZ26" s="107"/>
      <c r="BA26" s="426"/>
      <c r="BB26" s="425"/>
      <c r="BC26" s="425"/>
      <c r="BD26" s="425"/>
      <c r="BE26" s="425"/>
      <c r="BF26" s="425"/>
      <c r="BG26" s="105"/>
      <c r="BH26" s="106"/>
      <c r="BI26" s="106"/>
      <c r="BJ26" s="106"/>
      <c r="BK26" s="106"/>
      <c r="BL26" s="178"/>
      <c r="BM26" s="41"/>
      <c r="BN26" s="41"/>
      <c r="BO26" s="41"/>
      <c r="BP26" s="41"/>
      <c r="BQ26" s="41"/>
      <c r="BR26" s="182"/>
      <c r="BS26" s="20"/>
      <c r="BT26" s="21"/>
      <c r="BU26" s="21"/>
      <c r="BV26" s="21"/>
      <c r="BW26" s="21"/>
      <c r="BX26" s="22"/>
      <c r="BY26" s="186"/>
      <c r="BZ26" s="187"/>
      <c r="CA26" s="187"/>
      <c r="CB26" s="187"/>
      <c r="CC26" s="187"/>
      <c r="CD26" s="188"/>
      <c r="CE26" s="41"/>
      <c r="CF26" s="41"/>
      <c r="CG26" s="41"/>
      <c r="CH26" s="41"/>
      <c r="CI26" s="41"/>
      <c r="CJ26" s="58"/>
      <c r="CK26" s="61"/>
      <c r="CL26" s="61"/>
      <c r="CM26" s="61"/>
      <c r="CN26" s="61"/>
      <c r="CO26" s="61"/>
      <c r="CP26" s="62"/>
    </row>
    <row r="27" spans="1:94" ht="8.25" customHeight="1">
      <c r="A27" s="140"/>
      <c r="B27" s="141"/>
      <c r="C27" s="142"/>
      <c r="D27" s="143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83"/>
      <c r="R27" s="83"/>
      <c r="S27" s="83"/>
      <c r="T27" s="83"/>
      <c r="U27" s="83"/>
      <c r="V27" s="83"/>
      <c r="W27" s="420"/>
      <c r="X27" s="421"/>
      <c r="Y27" s="421"/>
      <c r="Z27" s="421"/>
      <c r="AA27" s="421"/>
      <c r="AB27" s="422"/>
      <c r="AC27" s="393"/>
      <c r="AD27" s="394"/>
      <c r="AE27" s="394"/>
      <c r="AF27" s="394"/>
      <c r="AG27" s="394"/>
      <c r="AH27" s="395"/>
      <c r="AI27" s="424"/>
      <c r="AJ27" s="425"/>
      <c r="AK27" s="425"/>
      <c r="AL27" s="425"/>
      <c r="AM27" s="425"/>
      <c r="AN27" s="425"/>
      <c r="AO27" s="41"/>
      <c r="AP27" s="41"/>
      <c r="AQ27" s="41"/>
      <c r="AR27" s="41"/>
      <c r="AS27" s="41"/>
      <c r="AT27" s="41"/>
      <c r="AU27" s="179"/>
      <c r="AV27" s="180"/>
      <c r="AW27" s="180"/>
      <c r="AX27" s="180"/>
      <c r="AY27" s="180"/>
      <c r="AZ27" s="327"/>
      <c r="BA27" s="426"/>
      <c r="BB27" s="425"/>
      <c r="BC27" s="425"/>
      <c r="BD27" s="425"/>
      <c r="BE27" s="425"/>
      <c r="BF27" s="425"/>
      <c r="BG27" s="179"/>
      <c r="BH27" s="180"/>
      <c r="BI27" s="180"/>
      <c r="BJ27" s="180"/>
      <c r="BK27" s="180"/>
      <c r="BL27" s="181"/>
      <c r="BM27" s="41"/>
      <c r="BN27" s="41"/>
      <c r="BO27" s="41"/>
      <c r="BP27" s="41"/>
      <c r="BQ27" s="41"/>
      <c r="BR27" s="182"/>
      <c r="BS27" s="20"/>
      <c r="BT27" s="21"/>
      <c r="BU27" s="21"/>
      <c r="BV27" s="21"/>
      <c r="BW27" s="21"/>
      <c r="BX27" s="22"/>
      <c r="BY27" s="411"/>
      <c r="BZ27" s="412"/>
      <c r="CA27" s="412"/>
      <c r="CB27" s="412"/>
      <c r="CC27" s="412"/>
      <c r="CD27" s="413"/>
      <c r="CE27" s="41"/>
      <c r="CF27" s="41"/>
      <c r="CG27" s="41"/>
      <c r="CH27" s="41"/>
      <c r="CI27" s="41"/>
      <c r="CJ27" s="58"/>
      <c r="CK27" s="61"/>
      <c r="CL27" s="61"/>
      <c r="CM27" s="61"/>
      <c r="CN27" s="61"/>
      <c r="CO27" s="61"/>
      <c r="CP27" s="62"/>
    </row>
    <row r="28" spans="1:94" ht="8.25" customHeight="1">
      <c r="A28" s="140"/>
      <c r="B28" s="141"/>
      <c r="C28" s="142"/>
      <c r="D28" s="143" t="s">
        <v>20</v>
      </c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325"/>
      <c r="R28" s="325"/>
      <c r="S28" s="325"/>
      <c r="T28" s="325"/>
      <c r="U28" s="325"/>
      <c r="V28" s="325"/>
      <c r="W28" s="414"/>
      <c r="X28" s="415"/>
      <c r="Y28" s="415"/>
      <c r="Z28" s="415"/>
      <c r="AA28" s="415"/>
      <c r="AB28" s="416"/>
      <c r="AC28" s="396"/>
      <c r="AD28" s="397"/>
      <c r="AE28" s="397"/>
      <c r="AF28" s="397"/>
      <c r="AG28" s="397"/>
      <c r="AH28" s="398"/>
      <c r="AI28" s="413"/>
      <c r="AJ28" s="423"/>
      <c r="AK28" s="423"/>
      <c r="AL28" s="423"/>
      <c r="AM28" s="423"/>
      <c r="AN28" s="423"/>
      <c r="AO28" s="41">
        <f t="shared" ref="AO28" si="26">IF(ISERROR(ROUNDDOWN(AC28/AI28,2)),0,ROUNDDOWN(AC28/AI28,2))</f>
        <v>0</v>
      </c>
      <c r="AP28" s="41"/>
      <c r="AQ28" s="41"/>
      <c r="AR28" s="41"/>
      <c r="AS28" s="41"/>
      <c r="AT28" s="41"/>
      <c r="AU28" s="102" t="str">
        <f t="shared" ref="AU28" si="27">IF(AO28=0,"",(IF(AO28&gt;=IF(W28&gt;=2,1.98,3.3),"OK","NG")))</f>
        <v/>
      </c>
      <c r="AV28" s="103"/>
      <c r="AW28" s="103"/>
      <c r="AX28" s="103"/>
      <c r="AY28" s="103"/>
      <c r="AZ28" s="104"/>
      <c r="BA28" s="429"/>
      <c r="BB28" s="423"/>
      <c r="BC28" s="423"/>
      <c r="BD28" s="423"/>
      <c r="BE28" s="423"/>
      <c r="BF28" s="423"/>
      <c r="BG28" s="102">
        <f t="shared" ref="BG28" si="28">IF(ISERROR(ROUNDDOWN(AC28/BA28,2)),0,ROUNDDOWN(AC28/BA28,2))</f>
        <v>0</v>
      </c>
      <c r="BH28" s="103"/>
      <c r="BI28" s="103"/>
      <c r="BJ28" s="103"/>
      <c r="BK28" s="103"/>
      <c r="BL28" s="177"/>
      <c r="BM28" s="41" t="str">
        <f t="shared" ref="BM28" si="29">IF(BG28=0,"",(IF(BG28&gt;=IF(W28&gt;=2,1.98,3.3),"OK","NG")))</f>
        <v/>
      </c>
      <c r="BN28" s="41"/>
      <c r="BO28" s="41"/>
      <c r="BP28" s="41"/>
      <c r="BQ28" s="41"/>
      <c r="BR28" s="182"/>
      <c r="BS28" s="20"/>
      <c r="BT28" s="21"/>
      <c r="BU28" s="21"/>
      <c r="BV28" s="21"/>
      <c r="BW28" s="21"/>
      <c r="BX28" s="22"/>
      <c r="BY28" s="186"/>
      <c r="BZ28" s="187"/>
      <c r="CA28" s="187"/>
      <c r="CB28" s="187"/>
      <c r="CC28" s="187"/>
      <c r="CD28" s="188"/>
      <c r="CE28" s="41">
        <f t="shared" ref="CE28" si="30">IF(ISERROR(ROUNDDOWN(AC28/BY28,2)),0,(ROUNDDOWN(AC28/BY28,2)))</f>
        <v>0</v>
      </c>
      <c r="CF28" s="41"/>
      <c r="CG28" s="41"/>
      <c r="CH28" s="41"/>
      <c r="CI28" s="41"/>
      <c r="CJ28" s="58"/>
      <c r="CK28" s="61" t="str">
        <f t="shared" ref="CK28" si="31">IF(CE28=0,"",(IF(CE28&gt;=IF(W28&gt;=2,1.98,3.3),"OK","NG")))</f>
        <v/>
      </c>
      <c r="CL28" s="61"/>
      <c r="CM28" s="61"/>
      <c r="CN28" s="61"/>
      <c r="CO28" s="61"/>
      <c r="CP28" s="62"/>
    </row>
    <row r="29" spans="1:94" ht="8.25" customHeight="1">
      <c r="A29" s="140"/>
      <c r="B29" s="141"/>
      <c r="C29" s="142"/>
      <c r="D29" s="14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83"/>
      <c r="R29" s="83"/>
      <c r="S29" s="83"/>
      <c r="T29" s="83"/>
      <c r="U29" s="83"/>
      <c r="V29" s="83"/>
      <c r="W29" s="417"/>
      <c r="X29" s="418"/>
      <c r="Y29" s="418"/>
      <c r="Z29" s="418"/>
      <c r="AA29" s="418"/>
      <c r="AB29" s="419"/>
      <c r="AC29" s="390"/>
      <c r="AD29" s="391"/>
      <c r="AE29" s="391"/>
      <c r="AF29" s="391"/>
      <c r="AG29" s="391"/>
      <c r="AH29" s="392"/>
      <c r="AI29" s="424"/>
      <c r="AJ29" s="425"/>
      <c r="AK29" s="425"/>
      <c r="AL29" s="425"/>
      <c r="AM29" s="425"/>
      <c r="AN29" s="425"/>
      <c r="AO29" s="41"/>
      <c r="AP29" s="41"/>
      <c r="AQ29" s="41"/>
      <c r="AR29" s="41"/>
      <c r="AS29" s="41"/>
      <c r="AT29" s="41"/>
      <c r="AU29" s="105"/>
      <c r="AV29" s="106"/>
      <c r="AW29" s="106"/>
      <c r="AX29" s="106"/>
      <c r="AY29" s="106"/>
      <c r="AZ29" s="107"/>
      <c r="BA29" s="426"/>
      <c r="BB29" s="425"/>
      <c r="BC29" s="425"/>
      <c r="BD29" s="425"/>
      <c r="BE29" s="425"/>
      <c r="BF29" s="425"/>
      <c r="BG29" s="105"/>
      <c r="BH29" s="106"/>
      <c r="BI29" s="106"/>
      <c r="BJ29" s="106"/>
      <c r="BK29" s="106"/>
      <c r="BL29" s="178"/>
      <c r="BM29" s="41"/>
      <c r="BN29" s="41"/>
      <c r="BO29" s="41"/>
      <c r="BP29" s="41"/>
      <c r="BQ29" s="41"/>
      <c r="BR29" s="182"/>
      <c r="BS29" s="20"/>
      <c r="BT29" s="21"/>
      <c r="BU29" s="21"/>
      <c r="BV29" s="21"/>
      <c r="BW29" s="21"/>
      <c r="BX29" s="22"/>
      <c r="BY29" s="186"/>
      <c r="BZ29" s="187"/>
      <c r="CA29" s="187"/>
      <c r="CB29" s="187"/>
      <c r="CC29" s="187"/>
      <c r="CD29" s="188"/>
      <c r="CE29" s="41"/>
      <c r="CF29" s="41"/>
      <c r="CG29" s="41"/>
      <c r="CH29" s="41"/>
      <c r="CI29" s="41"/>
      <c r="CJ29" s="58"/>
      <c r="CK29" s="61"/>
      <c r="CL29" s="61"/>
      <c r="CM29" s="61"/>
      <c r="CN29" s="61"/>
      <c r="CO29" s="61"/>
      <c r="CP29" s="62"/>
    </row>
    <row r="30" spans="1:94" ht="8.25" customHeight="1">
      <c r="A30" s="140"/>
      <c r="B30" s="141"/>
      <c r="C30" s="142"/>
      <c r="D30" s="143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83"/>
      <c r="R30" s="83"/>
      <c r="S30" s="83"/>
      <c r="T30" s="83"/>
      <c r="U30" s="83"/>
      <c r="V30" s="83"/>
      <c r="W30" s="420"/>
      <c r="X30" s="421"/>
      <c r="Y30" s="421"/>
      <c r="Z30" s="421"/>
      <c r="AA30" s="421"/>
      <c r="AB30" s="422"/>
      <c r="AC30" s="393"/>
      <c r="AD30" s="394"/>
      <c r="AE30" s="394"/>
      <c r="AF30" s="394"/>
      <c r="AG30" s="394"/>
      <c r="AH30" s="395"/>
      <c r="AI30" s="424"/>
      <c r="AJ30" s="425"/>
      <c r="AK30" s="425"/>
      <c r="AL30" s="425"/>
      <c r="AM30" s="425"/>
      <c r="AN30" s="425"/>
      <c r="AO30" s="41"/>
      <c r="AP30" s="41"/>
      <c r="AQ30" s="41"/>
      <c r="AR30" s="41"/>
      <c r="AS30" s="41"/>
      <c r="AT30" s="41"/>
      <c r="AU30" s="179"/>
      <c r="AV30" s="180"/>
      <c r="AW30" s="180"/>
      <c r="AX30" s="180"/>
      <c r="AY30" s="180"/>
      <c r="AZ30" s="327"/>
      <c r="BA30" s="426"/>
      <c r="BB30" s="425"/>
      <c r="BC30" s="425"/>
      <c r="BD30" s="425"/>
      <c r="BE30" s="425"/>
      <c r="BF30" s="425"/>
      <c r="BG30" s="179"/>
      <c r="BH30" s="180"/>
      <c r="BI30" s="180"/>
      <c r="BJ30" s="180"/>
      <c r="BK30" s="180"/>
      <c r="BL30" s="181"/>
      <c r="BM30" s="41"/>
      <c r="BN30" s="41"/>
      <c r="BO30" s="41"/>
      <c r="BP30" s="41"/>
      <c r="BQ30" s="41"/>
      <c r="BR30" s="182"/>
      <c r="BS30" s="20"/>
      <c r="BT30" s="21"/>
      <c r="BU30" s="21"/>
      <c r="BV30" s="21"/>
      <c r="BW30" s="21"/>
      <c r="BX30" s="22"/>
      <c r="BY30" s="411"/>
      <c r="BZ30" s="412"/>
      <c r="CA30" s="412"/>
      <c r="CB30" s="412"/>
      <c r="CC30" s="412"/>
      <c r="CD30" s="413"/>
      <c r="CE30" s="41"/>
      <c r="CF30" s="41"/>
      <c r="CG30" s="41"/>
      <c r="CH30" s="41"/>
      <c r="CI30" s="41"/>
      <c r="CJ30" s="58"/>
      <c r="CK30" s="61"/>
      <c r="CL30" s="61"/>
      <c r="CM30" s="61"/>
      <c r="CN30" s="61"/>
      <c r="CO30" s="61"/>
      <c r="CP30" s="62"/>
    </row>
    <row r="31" spans="1:94" ht="8.25" customHeight="1">
      <c r="A31" s="140"/>
      <c r="B31" s="141"/>
      <c r="C31" s="142"/>
      <c r="D31" s="143" t="s">
        <v>20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325"/>
      <c r="R31" s="325"/>
      <c r="S31" s="325"/>
      <c r="T31" s="325"/>
      <c r="U31" s="325"/>
      <c r="V31" s="325"/>
      <c r="W31" s="414"/>
      <c r="X31" s="415"/>
      <c r="Y31" s="415"/>
      <c r="Z31" s="415"/>
      <c r="AA31" s="415"/>
      <c r="AB31" s="416"/>
      <c r="AC31" s="396"/>
      <c r="AD31" s="397"/>
      <c r="AE31" s="397"/>
      <c r="AF31" s="397"/>
      <c r="AG31" s="397"/>
      <c r="AH31" s="398"/>
      <c r="AI31" s="413"/>
      <c r="AJ31" s="423"/>
      <c r="AK31" s="423"/>
      <c r="AL31" s="423"/>
      <c r="AM31" s="423"/>
      <c r="AN31" s="423"/>
      <c r="AO31" s="41">
        <f t="shared" ref="AO31" si="32">IF(ISERROR(ROUNDDOWN(AC31/AI31,2)),0,ROUNDDOWN(AC31/AI31,2))</f>
        <v>0</v>
      </c>
      <c r="AP31" s="41"/>
      <c r="AQ31" s="41"/>
      <c r="AR31" s="41"/>
      <c r="AS31" s="41"/>
      <c r="AT31" s="41"/>
      <c r="AU31" s="102" t="str">
        <f t="shared" ref="AU31" si="33">IF(AO31=0,"",(IF(AO31&gt;=IF(W31&gt;=2,1.98,3.3),"OK","NG")))</f>
        <v/>
      </c>
      <c r="AV31" s="103"/>
      <c r="AW31" s="103"/>
      <c r="AX31" s="103"/>
      <c r="AY31" s="103"/>
      <c r="AZ31" s="104"/>
      <c r="BA31" s="429"/>
      <c r="BB31" s="423"/>
      <c r="BC31" s="423"/>
      <c r="BD31" s="423"/>
      <c r="BE31" s="423"/>
      <c r="BF31" s="423"/>
      <c r="BG31" s="102">
        <f t="shared" ref="BG31" si="34">IF(ISERROR(ROUNDDOWN(AC31/BA31,2)),0,ROUNDDOWN(AC31/BA31,2))</f>
        <v>0</v>
      </c>
      <c r="BH31" s="103"/>
      <c r="BI31" s="103"/>
      <c r="BJ31" s="103"/>
      <c r="BK31" s="103"/>
      <c r="BL31" s="177"/>
      <c r="BM31" s="41" t="str">
        <f t="shared" ref="BM31" si="35">IF(BG31=0,"",(IF(BG31&gt;=IF(W31&gt;=2,1.98,3.3),"OK","NG")))</f>
        <v/>
      </c>
      <c r="BN31" s="41"/>
      <c r="BO31" s="41"/>
      <c r="BP31" s="41"/>
      <c r="BQ31" s="41"/>
      <c r="BR31" s="182"/>
      <c r="BS31" s="20"/>
      <c r="BT31" s="21"/>
      <c r="BU31" s="21"/>
      <c r="BV31" s="21"/>
      <c r="BW31" s="21"/>
      <c r="BX31" s="22"/>
      <c r="BY31" s="186"/>
      <c r="BZ31" s="187"/>
      <c r="CA31" s="187"/>
      <c r="CB31" s="187"/>
      <c r="CC31" s="187"/>
      <c r="CD31" s="188"/>
      <c r="CE31" s="41">
        <f t="shared" ref="CE31" si="36">IF(ISERROR(ROUNDDOWN(AC31/BY31,2)),0,(ROUNDDOWN(AC31/BY31,2)))</f>
        <v>0</v>
      </c>
      <c r="CF31" s="41"/>
      <c r="CG31" s="41"/>
      <c r="CH31" s="41"/>
      <c r="CI31" s="41"/>
      <c r="CJ31" s="58"/>
      <c r="CK31" s="61" t="str">
        <f t="shared" ref="CK31" si="37">IF(CE31=0,"",(IF(CE31&gt;=IF(W31&gt;=2,1.98,3.3),"OK","NG")))</f>
        <v/>
      </c>
      <c r="CL31" s="61"/>
      <c r="CM31" s="61"/>
      <c r="CN31" s="61"/>
      <c r="CO31" s="61"/>
      <c r="CP31" s="62"/>
    </row>
    <row r="32" spans="1:94" ht="8.25" customHeight="1">
      <c r="A32" s="140"/>
      <c r="B32" s="141"/>
      <c r="C32" s="142"/>
      <c r="D32" s="14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83"/>
      <c r="R32" s="83"/>
      <c r="S32" s="83"/>
      <c r="T32" s="83"/>
      <c r="U32" s="83"/>
      <c r="V32" s="83"/>
      <c r="W32" s="417"/>
      <c r="X32" s="418"/>
      <c r="Y32" s="418"/>
      <c r="Z32" s="418"/>
      <c r="AA32" s="418"/>
      <c r="AB32" s="419"/>
      <c r="AC32" s="390"/>
      <c r="AD32" s="391"/>
      <c r="AE32" s="391"/>
      <c r="AF32" s="391"/>
      <c r="AG32" s="391"/>
      <c r="AH32" s="392"/>
      <c r="AI32" s="424"/>
      <c r="AJ32" s="425"/>
      <c r="AK32" s="425"/>
      <c r="AL32" s="425"/>
      <c r="AM32" s="425"/>
      <c r="AN32" s="425"/>
      <c r="AO32" s="41"/>
      <c r="AP32" s="41"/>
      <c r="AQ32" s="41"/>
      <c r="AR32" s="41"/>
      <c r="AS32" s="41"/>
      <c r="AT32" s="41"/>
      <c r="AU32" s="105"/>
      <c r="AV32" s="106"/>
      <c r="AW32" s="106"/>
      <c r="AX32" s="106"/>
      <c r="AY32" s="106"/>
      <c r="AZ32" s="107"/>
      <c r="BA32" s="426"/>
      <c r="BB32" s="425"/>
      <c r="BC32" s="425"/>
      <c r="BD32" s="425"/>
      <c r="BE32" s="425"/>
      <c r="BF32" s="425"/>
      <c r="BG32" s="105"/>
      <c r="BH32" s="106"/>
      <c r="BI32" s="106"/>
      <c r="BJ32" s="106"/>
      <c r="BK32" s="106"/>
      <c r="BL32" s="178"/>
      <c r="BM32" s="41"/>
      <c r="BN32" s="41"/>
      <c r="BO32" s="41"/>
      <c r="BP32" s="41"/>
      <c r="BQ32" s="41"/>
      <c r="BR32" s="182"/>
      <c r="BS32" s="20"/>
      <c r="BT32" s="21"/>
      <c r="BU32" s="21"/>
      <c r="BV32" s="21"/>
      <c r="BW32" s="21"/>
      <c r="BX32" s="22"/>
      <c r="BY32" s="186"/>
      <c r="BZ32" s="187"/>
      <c r="CA32" s="187"/>
      <c r="CB32" s="187"/>
      <c r="CC32" s="187"/>
      <c r="CD32" s="188"/>
      <c r="CE32" s="41"/>
      <c r="CF32" s="41"/>
      <c r="CG32" s="41"/>
      <c r="CH32" s="41"/>
      <c r="CI32" s="41"/>
      <c r="CJ32" s="58"/>
      <c r="CK32" s="61"/>
      <c r="CL32" s="61"/>
      <c r="CM32" s="61"/>
      <c r="CN32" s="61"/>
      <c r="CO32" s="61"/>
      <c r="CP32" s="62"/>
    </row>
    <row r="33" spans="1:94" ht="8.25" customHeight="1">
      <c r="A33" s="140"/>
      <c r="B33" s="141"/>
      <c r="C33" s="142"/>
      <c r="D33" s="14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83"/>
      <c r="R33" s="83"/>
      <c r="S33" s="83"/>
      <c r="T33" s="83"/>
      <c r="U33" s="83"/>
      <c r="V33" s="83"/>
      <c r="W33" s="420"/>
      <c r="X33" s="421"/>
      <c r="Y33" s="421"/>
      <c r="Z33" s="421"/>
      <c r="AA33" s="421"/>
      <c r="AB33" s="422"/>
      <c r="AC33" s="393"/>
      <c r="AD33" s="394"/>
      <c r="AE33" s="394"/>
      <c r="AF33" s="394"/>
      <c r="AG33" s="394"/>
      <c r="AH33" s="395"/>
      <c r="AI33" s="424"/>
      <c r="AJ33" s="425"/>
      <c r="AK33" s="425"/>
      <c r="AL33" s="425"/>
      <c r="AM33" s="425"/>
      <c r="AN33" s="425"/>
      <c r="AO33" s="41"/>
      <c r="AP33" s="41"/>
      <c r="AQ33" s="41"/>
      <c r="AR33" s="41"/>
      <c r="AS33" s="41"/>
      <c r="AT33" s="41"/>
      <c r="AU33" s="179"/>
      <c r="AV33" s="180"/>
      <c r="AW33" s="180"/>
      <c r="AX33" s="180"/>
      <c r="AY33" s="180"/>
      <c r="AZ33" s="327"/>
      <c r="BA33" s="426"/>
      <c r="BB33" s="425"/>
      <c r="BC33" s="425"/>
      <c r="BD33" s="425"/>
      <c r="BE33" s="425"/>
      <c r="BF33" s="425"/>
      <c r="BG33" s="179"/>
      <c r="BH33" s="180"/>
      <c r="BI33" s="180"/>
      <c r="BJ33" s="180"/>
      <c r="BK33" s="180"/>
      <c r="BL33" s="181"/>
      <c r="BM33" s="41"/>
      <c r="BN33" s="41"/>
      <c r="BO33" s="41"/>
      <c r="BP33" s="41"/>
      <c r="BQ33" s="41"/>
      <c r="BR33" s="182"/>
      <c r="BS33" s="20"/>
      <c r="BT33" s="21"/>
      <c r="BU33" s="21"/>
      <c r="BV33" s="21"/>
      <c r="BW33" s="21"/>
      <c r="BX33" s="22"/>
      <c r="BY33" s="411"/>
      <c r="BZ33" s="412"/>
      <c r="CA33" s="412"/>
      <c r="CB33" s="412"/>
      <c r="CC33" s="412"/>
      <c r="CD33" s="413"/>
      <c r="CE33" s="41"/>
      <c r="CF33" s="41"/>
      <c r="CG33" s="41"/>
      <c r="CH33" s="41"/>
      <c r="CI33" s="41"/>
      <c r="CJ33" s="58"/>
      <c r="CK33" s="61"/>
      <c r="CL33" s="61"/>
      <c r="CM33" s="61"/>
      <c r="CN33" s="61"/>
      <c r="CO33" s="61"/>
      <c r="CP33" s="62"/>
    </row>
    <row r="34" spans="1:94" ht="8.25" customHeight="1">
      <c r="A34" s="140"/>
      <c r="B34" s="141"/>
      <c r="C34" s="142"/>
      <c r="D34" s="143" t="s">
        <v>20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83"/>
      <c r="R34" s="83"/>
      <c r="S34" s="83"/>
      <c r="T34" s="83"/>
      <c r="U34" s="83"/>
      <c r="V34" s="83"/>
      <c r="W34" s="414"/>
      <c r="X34" s="415"/>
      <c r="Y34" s="415"/>
      <c r="Z34" s="415"/>
      <c r="AA34" s="415"/>
      <c r="AB34" s="416"/>
      <c r="AC34" s="396"/>
      <c r="AD34" s="397"/>
      <c r="AE34" s="397"/>
      <c r="AF34" s="397"/>
      <c r="AG34" s="397"/>
      <c r="AH34" s="398"/>
      <c r="AI34" s="413"/>
      <c r="AJ34" s="423"/>
      <c r="AK34" s="423"/>
      <c r="AL34" s="423"/>
      <c r="AM34" s="423"/>
      <c r="AN34" s="423"/>
      <c r="AO34" s="41">
        <f t="shared" ref="AO34" si="38">IF(ISERROR(ROUNDDOWN(AC34/AI34,2)),0,ROUNDDOWN(AC34/AI34,2))</f>
        <v>0</v>
      </c>
      <c r="AP34" s="41"/>
      <c r="AQ34" s="41"/>
      <c r="AR34" s="41"/>
      <c r="AS34" s="41"/>
      <c r="AT34" s="41"/>
      <c r="AU34" s="102" t="str">
        <f t="shared" ref="AU34" si="39">IF(AO34=0,"",(IF(AO34&gt;=IF(W34&gt;=2,1.98,3.3),"OK","NG")))</f>
        <v/>
      </c>
      <c r="AV34" s="103"/>
      <c r="AW34" s="103"/>
      <c r="AX34" s="103"/>
      <c r="AY34" s="103"/>
      <c r="AZ34" s="104"/>
      <c r="BA34" s="426"/>
      <c r="BB34" s="425"/>
      <c r="BC34" s="425"/>
      <c r="BD34" s="425"/>
      <c r="BE34" s="425"/>
      <c r="BF34" s="425"/>
      <c r="BG34" s="102">
        <f t="shared" ref="BG34" si="40">IF(ISERROR(ROUNDDOWN(AC34/BA34,2)),0,ROUNDDOWN(AC34/BA34,2))</f>
        <v>0</v>
      </c>
      <c r="BH34" s="103"/>
      <c r="BI34" s="103"/>
      <c r="BJ34" s="103"/>
      <c r="BK34" s="103"/>
      <c r="BL34" s="177"/>
      <c r="BM34" s="41" t="str">
        <f t="shared" ref="BM34" si="41">IF(BG34=0,"",(IF(BG34&gt;=IF(W34&gt;=2,1.98,3.3),"OK","NG")))</f>
        <v/>
      </c>
      <c r="BN34" s="41"/>
      <c r="BO34" s="41"/>
      <c r="BP34" s="41"/>
      <c r="BQ34" s="41"/>
      <c r="BR34" s="182"/>
      <c r="BS34" s="20"/>
      <c r="BT34" s="21"/>
      <c r="BU34" s="21"/>
      <c r="BV34" s="21"/>
      <c r="BW34" s="21"/>
      <c r="BX34" s="22"/>
      <c r="BY34" s="183"/>
      <c r="BZ34" s="184"/>
      <c r="CA34" s="184"/>
      <c r="CB34" s="184"/>
      <c r="CC34" s="184"/>
      <c r="CD34" s="185"/>
      <c r="CE34" s="41">
        <f t="shared" ref="CE34" si="42">IF(ISERROR(ROUNDDOWN(AC34/BY34,2)),0,(ROUNDDOWN(AC34/BY34,2)))</f>
        <v>0</v>
      </c>
      <c r="CF34" s="41"/>
      <c r="CG34" s="41"/>
      <c r="CH34" s="41"/>
      <c r="CI34" s="41"/>
      <c r="CJ34" s="58"/>
      <c r="CK34" s="61" t="str">
        <f t="shared" ref="CK34" si="43">IF(CE34=0,"",(IF(CE34&gt;=IF(W34&gt;=2,1.98,3.3),"OK","NG")))</f>
        <v/>
      </c>
      <c r="CL34" s="61"/>
      <c r="CM34" s="61"/>
      <c r="CN34" s="61"/>
      <c r="CO34" s="61"/>
      <c r="CP34" s="62"/>
    </row>
    <row r="35" spans="1:94" ht="8.25" customHeight="1">
      <c r="A35" s="140"/>
      <c r="B35" s="141"/>
      <c r="C35" s="142"/>
      <c r="D35" s="14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83"/>
      <c r="R35" s="83"/>
      <c r="S35" s="83"/>
      <c r="T35" s="83"/>
      <c r="U35" s="83"/>
      <c r="V35" s="83"/>
      <c r="W35" s="417"/>
      <c r="X35" s="418"/>
      <c r="Y35" s="418"/>
      <c r="Z35" s="418"/>
      <c r="AA35" s="418"/>
      <c r="AB35" s="419"/>
      <c r="AC35" s="390"/>
      <c r="AD35" s="391"/>
      <c r="AE35" s="391"/>
      <c r="AF35" s="391"/>
      <c r="AG35" s="391"/>
      <c r="AH35" s="392"/>
      <c r="AI35" s="424"/>
      <c r="AJ35" s="425"/>
      <c r="AK35" s="425"/>
      <c r="AL35" s="425"/>
      <c r="AM35" s="425"/>
      <c r="AN35" s="425"/>
      <c r="AO35" s="41"/>
      <c r="AP35" s="41"/>
      <c r="AQ35" s="41"/>
      <c r="AR35" s="41"/>
      <c r="AS35" s="41"/>
      <c r="AT35" s="41"/>
      <c r="AU35" s="105"/>
      <c r="AV35" s="106"/>
      <c r="AW35" s="106"/>
      <c r="AX35" s="106"/>
      <c r="AY35" s="106"/>
      <c r="AZ35" s="107"/>
      <c r="BA35" s="426"/>
      <c r="BB35" s="425"/>
      <c r="BC35" s="425"/>
      <c r="BD35" s="425"/>
      <c r="BE35" s="425"/>
      <c r="BF35" s="425"/>
      <c r="BG35" s="105"/>
      <c r="BH35" s="106"/>
      <c r="BI35" s="106"/>
      <c r="BJ35" s="106"/>
      <c r="BK35" s="106"/>
      <c r="BL35" s="178"/>
      <c r="BM35" s="41"/>
      <c r="BN35" s="41"/>
      <c r="BO35" s="41"/>
      <c r="BP35" s="41"/>
      <c r="BQ35" s="41"/>
      <c r="BR35" s="182"/>
      <c r="BS35" s="20"/>
      <c r="BT35" s="21"/>
      <c r="BU35" s="21"/>
      <c r="BV35" s="21"/>
      <c r="BW35" s="21"/>
      <c r="BX35" s="22"/>
      <c r="BY35" s="186"/>
      <c r="BZ35" s="187"/>
      <c r="CA35" s="187"/>
      <c r="CB35" s="187"/>
      <c r="CC35" s="187"/>
      <c r="CD35" s="188"/>
      <c r="CE35" s="41"/>
      <c r="CF35" s="41"/>
      <c r="CG35" s="41"/>
      <c r="CH35" s="41"/>
      <c r="CI35" s="41"/>
      <c r="CJ35" s="58"/>
      <c r="CK35" s="61"/>
      <c r="CL35" s="61"/>
      <c r="CM35" s="61"/>
      <c r="CN35" s="61"/>
      <c r="CO35" s="61"/>
      <c r="CP35" s="62"/>
    </row>
    <row r="36" spans="1:94" ht="8.25" customHeight="1">
      <c r="A36" s="140"/>
      <c r="B36" s="141"/>
      <c r="C36" s="142"/>
      <c r="D36" s="143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83"/>
      <c r="R36" s="83"/>
      <c r="S36" s="83"/>
      <c r="T36" s="83"/>
      <c r="U36" s="83"/>
      <c r="V36" s="83"/>
      <c r="W36" s="420"/>
      <c r="X36" s="421"/>
      <c r="Y36" s="421"/>
      <c r="Z36" s="421"/>
      <c r="AA36" s="421"/>
      <c r="AB36" s="422"/>
      <c r="AC36" s="393"/>
      <c r="AD36" s="394"/>
      <c r="AE36" s="394"/>
      <c r="AF36" s="394"/>
      <c r="AG36" s="394"/>
      <c r="AH36" s="395"/>
      <c r="AI36" s="424"/>
      <c r="AJ36" s="425"/>
      <c r="AK36" s="425"/>
      <c r="AL36" s="425"/>
      <c r="AM36" s="425"/>
      <c r="AN36" s="425"/>
      <c r="AO36" s="41"/>
      <c r="AP36" s="41"/>
      <c r="AQ36" s="41"/>
      <c r="AR36" s="41"/>
      <c r="AS36" s="41"/>
      <c r="AT36" s="41"/>
      <c r="AU36" s="179"/>
      <c r="AV36" s="180"/>
      <c r="AW36" s="180"/>
      <c r="AX36" s="180"/>
      <c r="AY36" s="180"/>
      <c r="AZ36" s="327"/>
      <c r="BA36" s="426"/>
      <c r="BB36" s="425"/>
      <c r="BC36" s="425"/>
      <c r="BD36" s="425"/>
      <c r="BE36" s="425"/>
      <c r="BF36" s="425"/>
      <c r="BG36" s="179"/>
      <c r="BH36" s="180"/>
      <c r="BI36" s="180"/>
      <c r="BJ36" s="180"/>
      <c r="BK36" s="180"/>
      <c r="BL36" s="181"/>
      <c r="BM36" s="41"/>
      <c r="BN36" s="41"/>
      <c r="BO36" s="41"/>
      <c r="BP36" s="41"/>
      <c r="BQ36" s="41"/>
      <c r="BR36" s="182"/>
      <c r="BS36" s="20"/>
      <c r="BT36" s="21"/>
      <c r="BU36" s="21"/>
      <c r="BV36" s="21"/>
      <c r="BW36" s="21"/>
      <c r="BX36" s="22"/>
      <c r="BY36" s="411"/>
      <c r="BZ36" s="412"/>
      <c r="CA36" s="412"/>
      <c r="CB36" s="412"/>
      <c r="CC36" s="412"/>
      <c r="CD36" s="413"/>
      <c r="CE36" s="41"/>
      <c r="CF36" s="41"/>
      <c r="CG36" s="41"/>
      <c r="CH36" s="41"/>
      <c r="CI36" s="41"/>
      <c r="CJ36" s="58"/>
      <c r="CK36" s="61"/>
      <c r="CL36" s="61"/>
      <c r="CM36" s="61"/>
      <c r="CN36" s="61"/>
      <c r="CO36" s="61"/>
      <c r="CP36" s="62"/>
    </row>
    <row r="37" spans="1:94" ht="8.25" customHeight="1">
      <c r="A37" s="140"/>
      <c r="B37" s="141"/>
      <c r="C37" s="142"/>
      <c r="D37" s="143" t="s">
        <v>20</v>
      </c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83"/>
      <c r="R37" s="83"/>
      <c r="S37" s="83"/>
      <c r="T37" s="83"/>
      <c r="U37" s="83"/>
      <c r="V37" s="83"/>
      <c r="W37" s="414"/>
      <c r="X37" s="415"/>
      <c r="Y37" s="415"/>
      <c r="Z37" s="415"/>
      <c r="AA37" s="415"/>
      <c r="AB37" s="416"/>
      <c r="AC37" s="396"/>
      <c r="AD37" s="397"/>
      <c r="AE37" s="397"/>
      <c r="AF37" s="397"/>
      <c r="AG37" s="397"/>
      <c r="AH37" s="398"/>
      <c r="AI37" s="413"/>
      <c r="AJ37" s="423"/>
      <c r="AK37" s="423"/>
      <c r="AL37" s="423"/>
      <c r="AM37" s="423"/>
      <c r="AN37" s="423"/>
      <c r="AO37" s="41">
        <f t="shared" ref="AO37" si="44">IF(ISERROR(ROUNDDOWN(AC37/AI37,2)),0,ROUNDDOWN(AC37/AI37,2))</f>
        <v>0</v>
      </c>
      <c r="AP37" s="41"/>
      <c r="AQ37" s="41"/>
      <c r="AR37" s="41"/>
      <c r="AS37" s="41"/>
      <c r="AT37" s="41"/>
      <c r="AU37" s="102" t="str">
        <f t="shared" ref="AU37" si="45">IF(AO37=0,"",(IF(AO37&gt;=IF(W37&gt;=2,1.98,3.3),"OK","NG")))</f>
        <v/>
      </c>
      <c r="AV37" s="103"/>
      <c r="AW37" s="103"/>
      <c r="AX37" s="103"/>
      <c r="AY37" s="103"/>
      <c r="AZ37" s="104"/>
      <c r="BA37" s="426"/>
      <c r="BB37" s="425"/>
      <c r="BC37" s="425"/>
      <c r="BD37" s="425"/>
      <c r="BE37" s="425"/>
      <c r="BF37" s="425"/>
      <c r="BG37" s="102">
        <f t="shared" ref="BG37" si="46">IF(ISERROR(ROUNDDOWN(AC37/BA37,2)),0,ROUNDDOWN(AC37/BA37,2))</f>
        <v>0</v>
      </c>
      <c r="BH37" s="103"/>
      <c r="BI37" s="103"/>
      <c r="BJ37" s="103"/>
      <c r="BK37" s="103"/>
      <c r="BL37" s="177"/>
      <c r="BM37" s="41" t="str">
        <f t="shared" ref="BM37" si="47">IF(BG37=0,"",(IF(BG37&gt;=IF(W37&gt;=2,1.98,3.3),"OK","NG")))</f>
        <v/>
      </c>
      <c r="BN37" s="41"/>
      <c r="BO37" s="41"/>
      <c r="BP37" s="41"/>
      <c r="BQ37" s="41"/>
      <c r="BR37" s="182"/>
      <c r="BS37" s="20"/>
      <c r="BT37" s="21"/>
      <c r="BU37" s="21"/>
      <c r="BV37" s="21"/>
      <c r="BW37" s="21"/>
      <c r="BX37" s="22"/>
      <c r="BY37" s="183"/>
      <c r="BZ37" s="184"/>
      <c r="CA37" s="184"/>
      <c r="CB37" s="184"/>
      <c r="CC37" s="184"/>
      <c r="CD37" s="185"/>
      <c r="CE37" s="41">
        <f t="shared" ref="CE37" si="48">IF(ISERROR(ROUNDDOWN(AC37/BY37,2)),0,(ROUNDDOWN(AC37/BY37,2)))</f>
        <v>0</v>
      </c>
      <c r="CF37" s="41"/>
      <c r="CG37" s="41"/>
      <c r="CH37" s="41"/>
      <c r="CI37" s="41"/>
      <c r="CJ37" s="58"/>
      <c r="CK37" s="61" t="str">
        <f t="shared" ref="CK37" si="49">IF(CE37=0,"",(IF(CE37&gt;=IF(W37&gt;=2,1.98,3.3),"OK","NG")))</f>
        <v/>
      </c>
      <c r="CL37" s="61"/>
      <c r="CM37" s="61"/>
      <c r="CN37" s="61"/>
      <c r="CO37" s="61"/>
      <c r="CP37" s="62"/>
    </row>
    <row r="38" spans="1:94" ht="8.25" customHeight="1">
      <c r="A38" s="140"/>
      <c r="B38" s="141"/>
      <c r="C38" s="142"/>
      <c r="D38" s="14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83"/>
      <c r="R38" s="83"/>
      <c r="S38" s="83"/>
      <c r="T38" s="83"/>
      <c r="U38" s="83"/>
      <c r="V38" s="83"/>
      <c r="W38" s="417"/>
      <c r="X38" s="418"/>
      <c r="Y38" s="418"/>
      <c r="Z38" s="418"/>
      <c r="AA38" s="418"/>
      <c r="AB38" s="419"/>
      <c r="AC38" s="390"/>
      <c r="AD38" s="391"/>
      <c r="AE38" s="391"/>
      <c r="AF38" s="391"/>
      <c r="AG38" s="391"/>
      <c r="AH38" s="392"/>
      <c r="AI38" s="424"/>
      <c r="AJ38" s="425"/>
      <c r="AK38" s="425"/>
      <c r="AL38" s="425"/>
      <c r="AM38" s="425"/>
      <c r="AN38" s="425"/>
      <c r="AO38" s="41"/>
      <c r="AP38" s="41"/>
      <c r="AQ38" s="41"/>
      <c r="AR38" s="41"/>
      <c r="AS38" s="41"/>
      <c r="AT38" s="41"/>
      <c r="AU38" s="105"/>
      <c r="AV38" s="106"/>
      <c r="AW38" s="106"/>
      <c r="AX38" s="106"/>
      <c r="AY38" s="106"/>
      <c r="AZ38" s="107"/>
      <c r="BA38" s="426"/>
      <c r="BB38" s="425"/>
      <c r="BC38" s="425"/>
      <c r="BD38" s="425"/>
      <c r="BE38" s="425"/>
      <c r="BF38" s="425"/>
      <c r="BG38" s="105"/>
      <c r="BH38" s="106"/>
      <c r="BI38" s="106"/>
      <c r="BJ38" s="106"/>
      <c r="BK38" s="106"/>
      <c r="BL38" s="178"/>
      <c r="BM38" s="41"/>
      <c r="BN38" s="41"/>
      <c r="BO38" s="41"/>
      <c r="BP38" s="41"/>
      <c r="BQ38" s="41"/>
      <c r="BR38" s="182"/>
      <c r="BS38" s="20"/>
      <c r="BT38" s="21"/>
      <c r="BU38" s="21"/>
      <c r="BV38" s="21"/>
      <c r="BW38" s="21"/>
      <c r="BX38" s="22"/>
      <c r="BY38" s="186"/>
      <c r="BZ38" s="187"/>
      <c r="CA38" s="187"/>
      <c r="CB38" s="187"/>
      <c r="CC38" s="187"/>
      <c r="CD38" s="188"/>
      <c r="CE38" s="41"/>
      <c r="CF38" s="41"/>
      <c r="CG38" s="41"/>
      <c r="CH38" s="41"/>
      <c r="CI38" s="41"/>
      <c r="CJ38" s="58"/>
      <c r="CK38" s="61"/>
      <c r="CL38" s="61"/>
      <c r="CM38" s="61"/>
      <c r="CN38" s="61"/>
      <c r="CO38" s="61"/>
      <c r="CP38" s="62"/>
    </row>
    <row r="39" spans="1:94" ht="8.25" customHeight="1">
      <c r="A39" s="140"/>
      <c r="B39" s="141"/>
      <c r="C39" s="142"/>
      <c r="D39" s="14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83"/>
      <c r="R39" s="83"/>
      <c r="S39" s="83"/>
      <c r="T39" s="83"/>
      <c r="U39" s="83"/>
      <c r="V39" s="83"/>
      <c r="W39" s="420"/>
      <c r="X39" s="421"/>
      <c r="Y39" s="421"/>
      <c r="Z39" s="421"/>
      <c r="AA39" s="421"/>
      <c r="AB39" s="422"/>
      <c r="AC39" s="393"/>
      <c r="AD39" s="394"/>
      <c r="AE39" s="394"/>
      <c r="AF39" s="394"/>
      <c r="AG39" s="394"/>
      <c r="AH39" s="395"/>
      <c r="AI39" s="424"/>
      <c r="AJ39" s="425"/>
      <c r="AK39" s="425"/>
      <c r="AL39" s="425"/>
      <c r="AM39" s="425"/>
      <c r="AN39" s="425"/>
      <c r="AO39" s="41"/>
      <c r="AP39" s="41"/>
      <c r="AQ39" s="41"/>
      <c r="AR39" s="41"/>
      <c r="AS39" s="41"/>
      <c r="AT39" s="41"/>
      <c r="AU39" s="179"/>
      <c r="AV39" s="180"/>
      <c r="AW39" s="180"/>
      <c r="AX39" s="180"/>
      <c r="AY39" s="180"/>
      <c r="AZ39" s="327"/>
      <c r="BA39" s="426"/>
      <c r="BB39" s="425"/>
      <c r="BC39" s="425"/>
      <c r="BD39" s="425"/>
      <c r="BE39" s="425"/>
      <c r="BF39" s="425"/>
      <c r="BG39" s="179"/>
      <c r="BH39" s="180"/>
      <c r="BI39" s="180"/>
      <c r="BJ39" s="180"/>
      <c r="BK39" s="180"/>
      <c r="BL39" s="181"/>
      <c r="BM39" s="41"/>
      <c r="BN39" s="41"/>
      <c r="BO39" s="41"/>
      <c r="BP39" s="41"/>
      <c r="BQ39" s="41"/>
      <c r="BR39" s="182"/>
      <c r="BS39" s="20"/>
      <c r="BT39" s="21"/>
      <c r="BU39" s="21"/>
      <c r="BV39" s="21"/>
      <c r="BW39" s="21"/>
      <c r="BX39" s="22"/>
      <c r="BY39" s="411"/>
      <c r="BZ39" s="412"/>
      <c r="CA39" s="412"/>
      <c r="CB39" s="412"/>
      <c r="CC39" s="412"/>
      <c r="CD39" s="413"/>
      <c r="CE39" s="41"/>
      <c r="CF39" s="41"/>
      <c r="CG39" s="41"/>
      <c r="CH39" s="41"/>
      <c r="CI39" s="41"/>
      <c r="CJ39" s="58"/>
      <c r="CK39" s="61"/>
      <c r="CL39" s="61"/>
      <c r="CM39" s="61"/>
      <c r="CN39" s="61"/>
      <c r="CO39" s="61"/>
      <c r="CP39" s="62"/>
    </row>
    <row r="40" spans="1:94" ht="8.25" customHeight="1">
      <c r="A40" s="140"/>
      <c r="B40" s="141"/>
      <c r="C40" s="142"/>
      <c r="D40" s="143" t="s">
        <v>20</v>
      </c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83"/>
      <c r="R40" s="83"/>
      <c r="S40" s="83"/>
      <c r="T40" s="83"/>
      <c r="U40" s="83"/>
      <c r="V40" s="83"/>
      <c r="W40" s="414"/>
      <c r="X40" s="415"/>
      <c r="Y40" s="415"/>
      <c r="Z40" s="415"/>
      <c r="AA40" s="415"/>
      <c r="AB40" s="416"/>
      <c r="AC40" s="396"/>
      <c r="AD40" s="397"/>
      <c r="AE40" s="397"/>
      <c r="AF40" s="397"/>
      <c r="AG40" s="397"/>
      <c r="AH40" s="398"/>
      <c r="AI40" s="413"/>
      <c r="AJ40" s="423"/>
      <c r="AK40" s="423"/>
      <c r="AL40" s="423"/>
      <c r="AM40" s="423"/>
      <c r="AN40" s="423"/>
      <c r="AO40" s="41">
        <f t="shared" ref="AO40" si="50">IF(ISERROR(ROUNDDOWN(AC40/AI40,2)),0,ROUNDDOWN(AC40/AI40,2))</f>
        <v>0</v>
      </c>
      <c r="AP40" s="41"/>
      <c r="AQ40" s="41"/>
      <c r="AR40" s="41"/>
      <c r="AS40" s="41"/>
      <c r="AT40" s="41"/>
      <c r="AU40" s="102" t="str">
        <f t="shared" ref="AU40" si="51">IF(AO40=0,"",(IF(AO40&gt;=IF(W40&gt;=2,1.98,3.3),"OK","NG")))</f>
        <v/>
      </c>
      <c r="AV40" s="103"/>
      <c r="AW40" s="103"/>
      <c r="AX40" s="103"/>
      <c r="AY40" s="103"/>
      <c r="AZ40" s="104"/>
      <c r="BA40" s="426"/>
      <c r="BB40" s="425"/>
      <c r="BC40" s="425"/>
      <c r="BD40" s="425"/>
      <c r="BE40" s="425"/>
      <c r="BF40" s="425"/>
      <c r="BG40" s="102">
        <f t="shared" ref="BG40" si="52">IF(ISERROR(ROUNDDOWN(AC40/BA40,2)),0,ROUNDDOWN(AC40/BA40,2))</f>
        <v>0</v>
      </c>
      <c r="BH40" s="103"/>
      <c r="BI40" s="103"/>
      <c r="BJ40" s="103"/>
      <c r="BK40" s="103"/>
      <c r="BL40" s="177"/>
      <c r="BM40" s="41" t="str">
        <f t="shared" ref="BM40" si="53">IF(BG40=0,"",(IF(BG40&gt;=IF(W40&gt;=2,1.98,3.3),"OK","NG")))</f>
        <v/>
      </c>
      <c r="BN40" s="41"/>
      <c r="BO40" s="41"/>
      <c r="BP40" s="41"/>
      <c r="BQ40" s="41"/>
      <c r="BR40" s="182"/>
      <c r="BS40" s="20"/>
      <c r="BT40" s="21"/>
      <c r="BU40" s="21"/>
      <c r="BV40" s="21"/>
      <c r="BW40" s="21"/>
      <c r="BX40" s="22"/>
      <c r="BY40" s="183"/>
      <c r="BZ40" s="184"/>
      <c r="CA40" s="184"/>
      <c r="CB40" s="184"/>
      <c r="CC40" s="184"/>
      <c r="CD40" s="185"/>
      <c r="CE40" s="41">
        <f t="shared" ref="CE40" si="54">IF(ISERROR(ROUNDDOWN(AC40/BY40,2)),0,(ROUNDDOWN(AC40/BY40,2)))</f>
        <v>0</v>
      </c>
      <c r="CF40" s="41"/>
      <c r="CG40" s="41"/>
      <c r="CH40" s="41"/>
      <c r="CI40" s="41"/>
      <c r="CJ40" s="58"/>
      <c r="CK40" s="61" t="str">
        <f t="shared" ref="CK40" si="55">IF(CE40=0,"",(IF(CE40&gt;=IF(W40&gt;=2,1.98,3.3),"OK","NG")))</f>
        <v/>
      </c>
      <c r="CL40" s="61"/>
      <c r="CM40" s="61"/>
      <c r="CN40" s="61"/>
      <c r="CO40" s="61"/>
      <c r="CP40" s="62"/>
    </row>
    <row r="41" spans="1:94" ht="8.25" customHeight="1">
      <c r="A41" s="140"/>
      <c r="B41" s="141"/>
      <c r="C41" s="142"/>
      <c r="D41" s="14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83"/>
      <c r="R41" s="83"/>
      <c r="S41" s="83"/>
      <c r="T41" s="83"/>
      <c r="U41" s="83"/>
      <c r="V41" s="83"/>
      <c r="W41" s="417"/>
      <c r="X41" s="418"/>
      <c r="Y41" s="418"/>
      <c r="Z41" s="418"/>
      <c r="AA41" s="418"/>
      <c r="AB41" s="419"/>
      <c r="AC41" s="390"/>
      <c r="AD41" s="391"/>
      <c r="AE41" s="391"/>
      <c r="AF41" s="391"/>
      <c r="AG41" s="391"/>
      <c r="AH41" s="392"/>
      <c r="AI41" s="424"/>
      <c r="AJ41" s="425"/>
      <c r="AK41" s="425"/>
      <c r="AL41" s="425"/>
      <c r="AM41" s="425"/>
      <c r="AN41" s="425"/>
      <c r="AO41" s="41"/>
      <c r="AP41" s="41"/>
      <c r="AQ41" s="41"/>
      <c r="AR41" s="41"/>
      <c r="AS41" s="41"/>
      <c r="AT41" s="41"/>
      <c r="AU41" s="105"/>
      <c r="AV41" s="106"/>
      <c r="AW41" s="106"/>
      <c r="AX41" s="106"/>
      <c r="AY41" s="106"/>
      <c r="AZ41" s="107"/>
      <c r="BA41" s="426"/>
      <c r="BB41" s="425"/>
      <c r="BC41" s="425"/>
      <c r="BD41" s="425"/>
      <c r="BE41" s="425"/>
      <c r="BF41" s="425"/>
      <c r="BG41" s="105"/>
      <c r="BH41" s="106"/>
      <c r="BI41" s="106"/>
      <c r="BJ41" s="106"/>
      <c r="BK41" s="106"/>
      <c r="BL41" s="178"/>
      <c r="BM41" s="41"/>
      <c r="BN41" s="41"/>
      <c r="BO41" s="41"/>
      <c r="BP41" s="41"/>
      <c r="BQ41" s="41"/>
      <c r="BR41" s="182"/>
      <c r="BS41" s="20"/>
      <c r="BT41" s="21"/>
      <c r="BU41" s="21"/>
      <c r="BV41" s="21"/>
      <c r="BW41" s="21"/>
      <c r="BX41" s="22"/>
      <c r="BY41" s="186"/>
      <c r="BZ41" s="187"/>
      <c r="CA41" s="187"/>
      <c r="CB41" s="187"/>
      <c r="CC41" s="187"/>
      <c r="CD41" s="188"/>
      <c r="CE41" s="41"/>
      <c r="CF41" s="41"/>
      <c r="CG41" s="41"/>
      <c r="CH41" s="41"/>
      <c r="CI41" s="41"/>
      <c r="CJ41" s="58"/>
      <c r="CK41" s="61"/>
      <c r="CL41" s="61"/>
      <c r="CM41" s="61"/>
      <c r="CN41" s="61"/>
      <c r="CO41" s="61"/>
      <c r="CP41" s="62"/>
    </row>
    <row r="42" spans="1:94" ht="8.25" customHeight="1">
      <c r="A42" s="140"/>
      <c r="B42" s="141"/>
      <c r="C42" s="142"/>
      <c r="D42" s="14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83"/>
      <c r="R42" s="83"/>
      <c r="S42" s="83"/>
      <c r="T42" s="83"/>
      <c r="U42" s="83"/>
      <c r="V42" s="83"/>
      <c r="W42" s="420"/>
      <c r="X42" s="421"/>
      <c r="Y42" s="421"/>
      <c r="Z42" s="421"/>
      <c r="AA42" s="421"/>
      <c r="AB42" s="422"/>
      <c r="AC42" s="393"/>
      <c r="AD42" s="394"/>
      <c r="AE42" s="394"/>
      <c r="AF42" s="394"/>
      <c r="AG42" s="394"/>
      <c r="AH42" s="395"/>
      <c r="AI42" s="424"/>
      <c r="AJ42" s="425"/>
      <c r="AK42" s="425"/>
      <c r="AL42" s="425"/>
      <c r="AM42" s="425"/>
      <c r="AN42" s="425"/>
      <c r="AO42" s="41"/>
      <c r="AP42" s="41"/>
      <c r="AQ42" s="41"/>
      <c r="AR42" s="41"/>
      <c r="AS42" s="41"/>
      <c r="AT42" s="41"/>
      <c r="AU42" s="179"/>
      <c r="AV42" s="180"/>
      <c r="AW42" s="180"/>
      <c r="AX42" s="180"/>
      <c r="AY42" s="180"/>
      <c r="AZ42" s="327"/>
      <c r="BA42" s="426"/>
      <c r="BB42" s="425"/>
      <c r="BC42" s="425"/>
      <c r="BD42" s="425"/>
      <c r="BE42" s="425"/>
      <c r="BF42" s="425"/>
      <c r="BG42" s="179"/>
      <c r="BH42" s="180"/>
      <c r="BI42" s="180"/>
      <c r="BJ42" s="180"/>
      <c r="BK42" s="180"/>
      <c r="BL42" s="181"/>
      <c r="BM42" s="41"/>
      <c r="BN42" s="41"/>
      <c r="BO42" s="41"/>
      <c r="BP42" s="41"/>
      <c r="BQ42" s="41"/>
      <c r="BR42" s="182"/>
      <c r="BS42" s="20"/>
      <c r="BT42" s="21"/>
      <c r="BU42" s="21"/>
      <c r="BV42" s="21"/>
      <c r="BW42" s="21"/>
      <c r="BX42" s="22"/>
      <c r="BY42" s="411"/>
      <c r="BZ42" s="412"/>
      <c r="CA42" s="412"/>
      <c r="CB42" s="412"/>
      <c r="CC42" s="412"/>
      <c r="CD42" s="413"/>
      <c r="CE42" s="41"/>
      <c r="CF42" s="41"/>
      <c r="CG42" s="41"/>
      <c r="CH42" s="41"/>
      <c r="CI42" s="41"/>
      <c r="CJ42" s="58"/>
      <c r="CK42" s="61"/>
      <c r="CL42" s="61"/>
      <c r="CM42" s="61"/>
      <c r="CN42" s="61"/>
      <c r="CO42" s="61"/>
      <c r="CP42" s="62"/>
    </row>
    <row r="43" spans="1:94" ht="8.25" customHeight="1">
      <c r="A43" s="140"/>
      <c r="B43" s="141"/>
      <c r="C43" s="142"/>
      <c r="D43" s="143" t="s">
        <v>20</v>
      </c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3"/>
      <c r="R43" s="83"/>
      <c r="S43" s="83"/>
      <c r="T43" s="83"/>
      <c r="U43" s="83"/>
      <c r="V43" s="83"/>
      <c r="W43" s="414"/>
      <c r="X43" s="415"/>
      <c r="Y43" s="415"/>
      <c r="Z43" s="415"/>
      <c r="AA43" s="415"/>
      <c r="AB43" s="416"/>
      <c r="AC43" s="396"/>
      <c r="AD43" s="397"/>
      <c r="AE43" s="397"/>
      <c r="AF43" s="397"/>
      <c r="AG43" s="397"/>
      <c r="AH43" s="398"/>
      <c r="AI43" s="413"/>
      <c r="AJ43" s="423"/>
      <c r="AK43" s="423"/>
      <c r="AL43" s="423"/>
      <c r="AM43" s="423"/>
      <c r="AN43" s="423"/>
      <c r="AO43" s="41">
        <f t="shared" ref="AO43" si="56">IF(ISERROR(ROUNDDOWN(AC43/AI43,2)),0,ROUNDDOWN(AC43/AI43,2))</f>
        <v>0</v>
      </c>
      <c r="AP43" s="41"/>
      <c r="AQ43" s="41"/>
      <c r="AR43" s="41"/>
      <c r="AS43" s="41"/>
      <c r="AT43" s="41"/>
      <c r="AU43" s="102" t="str">
        <f t="shared" ref="AU43" si="57">IF(AO43=0,"",(IF(AO43&gt;=IF(W43&gt;=2,1.98,3.3),"OK","NG")))</f>
        <v/>
      </c>
      <c r="AV43" s="103"/>
      <c r="AW43" s="103"/>
      <c r="AX43" s="103"/>
      <c r="AY43" s="103"/>
      <c r="AZ43" s="104"/>
      <c r="BA43" s="426"/>
      <c r="BB43" s="425"/>
      <c r="BC43" s="425"/>
      <c r="BD43" s="425"/>
      <c r="BE43" s="425"/>
      <c r="BF43" s="425"/>
      <c r="BG43" s="102">
        <f t="shared" ref="BG43" si="58">IF(ISERROR(ROUNDDOWN(AC43/BA43,2)),0,ROUNDDOWN(AC43/BA43,2))</f>
        <v>0</v>
      </c>
      <c r="BH43" s="103"/>
      <c r="BI43" s="103"/>
      <c r="BJ43" s="103"/>
      <c r="BK43" s="103"/>
      <c r="BL43" s="177"/>
      <c r="BM43" s="41" t="str">
        <f t="shared" ref="BM43" si="59">IF(BG43=0,"",(IF(BG43&gt;=IF(W43&gt;=2,1.98,3.3),"OK","NG")))</f>
        <v/>
      </c>
      <c r="BN43" s="41"/>
      <c r="BO43" s="41"/>
      <c r="BP43" s="41"/>
      <c r="BQ43" s="41"/>
      <c r="BR43" s="182"/>
      <c r="BS43" s="20"/>
      <c r="BT43" s="21"/>
      <c r="BU43" s="21"/>
      <c r="BV43" s="21"/>
      <c r="BW43" s="21"/>
      <c r="BX43" s="22"/>
      <c r="BY43" s="183"/>
      <c r="BZ43" s="184"/>
      <c r="CA43" s="184"/>
      <c r="CB43" s="184"/>
      <c r="CC43" s="184"/>
      <c r="CD43" s="185"/>
      <c r="CE43" s="41">
        <f t="shared" ref="CE43" si="60">IF(ISERROR(ROUNDDOWN(AC43/BY43,2)),0,(ROUNDDOWN(AC43/BY43,2)))</f>
        <v>0</v>
      </c>
      <c r="CF43" s="41"/>
      <c r="CG43" s="41"/>
      <c r="CH43" s="41"/>
      <c r="CI43" s="41"/>
      <c r="CJ43" s="58"/>
      <c r="CK43" s="61" t="str">
        <f t="shared" ref="CK43" si="61">IF(CE43=0,"",(IF(CE43&gt;=IF(W43&gt;=2,1.98,3.3),"OK","NG")))</f>
        <v/>
      </c>
      <c r="CL43" s="61"/>
      <c r="CM43" s="61"/>
      <c r="CN43" s="61"/>
      <c r="CO43" s="61"/>
      <c r="CP43" s="62"/>
    </row>
    <row r="44" spans="1:94" ht="8.25" customHeight="1">
      <c r="A44" s="140"/>
      <c r="B44" s="141"/>
      <c r="C44" s="142"/>
      <c r="D44" s="143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83"/>
      <c r="R44" s="83"/>
      <c r="S44" s="83"/>
      <c r="T44" s="83"/>
      <c r="U44" s="83"/>
      <c r="V44" s="83"/>
      <c r="W44" s="417"/>
      <c r="X44" s="418"/>
      <c r="Y44" s="418"/>
      <c r="Z44" s="418"/>
      <c r="AA44" s="418"/>
      <c r="AB44" s="419"/>
      <c r="AC44" s="390"/>
      <c r="AD44" s="391"/>
      <c r="AE44" s="391"/>
      <c r="AF44" s="391"/>
      <c r="AG44" s="391"/>
      <c r="AH44" s="392"/>
      <c r="AI44" s="424"/>
      <c r="AJ44" s="425"/>
      <c r="AK44" s="425"/>
      <c r="AL44" s="425"/>
      <c r="AM44" s="425"/>
      <c r="AN44" s="425"/>
      <c r="AO44" s="41"/>
      <c r="AP44" s="41"/>
      <c r="AQ44" s="41"/>
      <c r="AR44" s="41"/>
      <c r="AS44" s="41"/>
      <c r="AT44" s="41"/>
      <c r="AU44" s="105"/>
      <c r="AV44" s="106"/>
      <c r="AW44" s="106"/>
      <c r="AX44" s="106"/>
      <c r="AY44" s="106"/>
      <c r="AZ44" s="107"/>
      <c r="BA44" s="426"/>
      <c r="BB44" s="425"/>
      <c r="BC44" s="425"/>
      <c r="BD44" s="425"/>
      <c r="BE44" s="425"/>
      <c r="BF44" s="425"/>
      <c r="BG44" s="105"/>
      <c r="BH44" s="106"/>
      <c r="BI44" s="106"/>
      <c r="BJ44" s="106"/>
      <c r="BK44" s="106"/>
      <c r="BL44" s="178"/>
      <c r="BM44" s="41"/>
      <c r="BN44" s="41"/>
      <c r="BO44" s="41"/>
      <c r="BP44" s="41"/>
      <c r="BQ44" s="41"/>
      <c r="BR44" s="182"/>
      <c r="BS44" s="20"/>
      <c r="BT44" s="21"/>
      <c r="BU44" s="21"/>
      <c r="BV44" s="21"/>
      <c r="BW44" s="21"/>
      <c r="BX44" s="22"/>
      <c r="BY44" s="186"/>
      <c r="BZ44" s="187"/>
      <c r="CA44" s="187"/>
      <c r="CB44" s="187"/>
      <c r="CC44" s="187"/>
      <c r="CD44" s="188"/>
      <c r="CE44" s="41"/>
      <c r="CF44" s="41"/>
      <c r="CG44" s="41"/>
      <c r="CH44" s="41"/>
      <c r="CI44" s="41"/>
      <c r="CJ44" s="58"/>
      <c r="CK44" s="61"/>
      <c r="CL44" s="61"/>
      <c r="CM44" s="61"/>
      <c r="CN44" s="61"/>
      <c r="CO44" s="61"/>
      <c r="CP44" s="62"/>
    </row>
    <row r="45" spans="1:94" ht="8.25" customHeight="1">
      <c r="A45" s="140"/>
      <c r="B45" s="141"/>
      <c r="C45" s="142"/>
      <c r="D45" s="14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83"/>
      <c r="R45" s="83"/>
      <c r="S45" s="83"/>
      <c r="T45" s="83"/>
      <c r="U45" s="83"/>
      <c r="V45" s="83"/>
      <c r="W45" s="420"/>
      <c r="X45" s="421"/>
      <c r="Y45" s="421"/>
      <c r="Z45" s="421"/>
      <c r="AA45" s="421"/>
      <c r="AB45" s="422"/>
      <c r="AC45" s="393"/>
      <c r="AD45" s="394"/>
      <c r="AE45" s="394"/>
      <c r="AF45" s="394"/>
      <c r="AG45" s="394"/>
      <c r="AH45" s="395"/>
      <c r="AI45" s="424"/>
      <c r="AJ45" s="425"/>
      <c r="AK45" s="425"/>
      <c r="AL45" s="425"/>
      <c r="AM45" s="425"/>
      <c r="AN45" s="425"/>
      <c r="AO45" s="41"/>
      <c r="AP45" s="41"/>
      <c r="AQ45" s="41"/>
      <c r="AR45" s="41"/>
      <c r="AS45" s="41"/>
      <c r="AT45" s="41"/>
      <c r="AU45" s="179"/>
      <c r="AV45" s="180"/>
      <c r="AW45" s="180"/>
      <c r="AX45" s="180"/>
      <c r="AY45" s="180"/>
      <c r="AZ45" s="327"/>
      <c r="BA45" s="426"/>
      <c r="BB45" s="425"/>
      <c r="BC45" s="425"/>
      <c r="BD45" s="425"/>
      <c r="BE45" s="425"/>
      <c r="BF45" s="425"/>
      <c r="BG45" s="179"/>
      <c r="BH45" s="180"/>
      <c r="BI45" s="180"/>
      <c r="BJ45" s="180"/>
      <c r="BK45" s="180"/>
      <c r="BL45" s="181"/>
      <c r="BM45" s="41"/>
      <c r="BN45" s="41"/>
      <c r="BO45" s="41"/>
      <c r="BP45" s="41"/>
      <c r="BQ45" s="41"/>
      <c r="BR45" s="182"/>
      <c r="BS45" s="20"/>
      <c r="BT45" s="21"/>
      <c r="BU45" s="21"/>
      <c r="BV45" s="21"/>
      <c r="BW45" s="21"/>
      <c r="BX45" s="22"/>
      <c r="BY45" s="411"/>
      <c r="BZ45" s="412"/>
      <c r="CA45" s="412"/>
      <c r="CB45" s="412"/>
      <c r="CC45" s="412"/>
      <c r="CD45" s="413"/>
      <c r="CE45" s="41"/>
      <c r="CF45" s="41"/>
      <c r="CG45" s="41"/>
      <c r="CH45" s="41"/>
      <c r="CI45" s="41"/>
      <c r="CJ45" s="58"/>
      <c r="CK45" s="61"/>
      <c r="CL45" s="61"/>
      <c r="CM45" s="61"/>
      <c r="CN45" s="61"/>
      <c r="CO45" s="61"/>
      <c r="CP45" s="62"/>
    </row>
    <row r="46" spans="1:94" ht="8.25" customHeight="1">
      <c r="A46" s="140"/>
      <c r="B46" s="141"/>
      <c r="C46" s="142"/>
      <c r="D46" s="143" t="s">
        <v>20</v>
      </c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83"/>
      <c r="R46" s="83"/>
      <c r="S46" s="83"/>
      <c r="T46" s="83"/>
      <c r="U46" s="83"/>
      <c r="V46" s="83"/>
      <c r="W46" s="414"/>
      <c r="X46" s="415"/>
      <c r="Y46" s="415"/>
      <c r="Z46" s="415"/>
      <c r="AA46" s="415"/>
      <c r="AB46" s="416"/>
      <c r="AC46" s="396"/>
      <c r="AD46" s="397"/>
      <c r="AE46" s="397"/>
      <c r="AF46" s="397"/>
      <c r="AG46" s="397"/>
      <c r="AH46" s="398"/>
      <c r="AI46" s="413"/>
      <c r="AJ46" s="423"/>
      <c r="AK46" s="423"/>
      <c r="AL46" s="423"/>
      <c r="AM46" s="423"/>
      <c r="AN46" s="423"/>
      <c r="AO46" s="41">
        <f t="shared" ref="AO46" si="62">IF(ISERROR(ROUNDDOWN(AC46/AI46,2)),0,ROUNDDOWN(AC46/AI46,2))</f>
        <v>0</v>
      </c>
      <c r="AP46" s="41"/>
      <c r="AQ46" s="41"/>
      <c r="AR46" s="41"/>
      <c r="AS46" s="41"/>
      <c r="AT46" s="41"/>
      <c r="AU46" s="102" t="str">
        <f t="shared" ref="AU46" si="63">IF(AO46=0,"",(IF(AO46&gt;=IF(W46&gt;=2,1.98,3.3),"OK","NG")))</f>
        <v/>
      </c>
      <c r="AV46" s="103"/>
      <c r="AW46" s="103"/>
      <c r="AX46" s="103"/>
      <c r="AY46" s="103"/>
      <c r="AZ46" s="104"/>
      <c r="BA46" s="426"/>
      <c r="BB46" s="425"/>
      <c r="BC46" s="425"/>
      <c r="BD46" s="425"/>
      <c r="BE46" s="425"/>
      <c r="BF46" s="425"/>
      <c r="BG46" s="102">
        <f t="shared" ref="BG46" si="64">IF(ISERROR(ROUNDDOWN(AC46/BA46,2)),0,ROUNDDOWN(AC46/BA46,2))</f>
        <v>0</v>
      </c>
      <c r="BH46" s="103"/>
      <c r="BI46" s="103"/>
      <c r="BJ46" s="103"/>
      <c r="BK46" s="103"/>
      <c r="BL46" s="177"/>
      <c r="BM46" s="41" t="str">
        <f t="shared" ref="BM46" si="65">IF(BG46=0,"",(IF(BG46&gt;=IF(W46&gt;=2,1.98,3.3),"OK","NG")))</f>
        <v/>
      </c>
      <c r="BN46" s="41"/>
      <c r="BO46" s="41"/>
      <c r="BP46" s="41"/>
      <c r="BQ46" s="41"/>
      <c r="BR46" s="182"/>
      <c r="BS46" s="20"/>
      <c r="BT46" s="21"/>
      <c r="BU46" s="21"/>
      <c r="BV46" s="21"/>
      <c r="BW46" s="21"/>
      <c r="BX46" s="22"/>
      <c r="BY46" s="183"/>
      <c r="BZ46" s="184"/>
      <c r="CA46" s="184"/>
      <c r="CB46" s="184"/>
      <c r="CC46" s="184"/>
      <c r="CD46" s="185"/>
      <c r="CE46" s="41">
        <f t="shared" ref="CE46" si="66">IF(ISERROR(ROUNDDOWN(AC46/BY46,2)),0,(ROUNDDOWN(AC46/BY46,2)))</f>
        <v>0</v>
      </c>
      <c r="CF46" s="41"/>
      <c r="CG46" s="41"/>
      <c r="CH46" s="41"/>
      <c r="CI46" s="41"/>
      <c r="CJ46" s="58"/>
      <c r="CK46" s="61" t="str">
        <f t="shared" ref="CK46" si="67">IF(CE46=0,"",(IF(CE46&gt;=IF(W46&gt;=2,1.98,3.3),"OK","NG")))</f>
        <v/>
      </c>
      <c r="CL46" s="61"/>
      <c r="CM46" s="61"/>
      <c r="CN46" s="61"/>
      <c r="CO46" s="61"/>
      <c r="CP46" s="62"/>
    </row>
    <row r="47" spans="1:94" ht="8.25" customHeight="1">
      <c r="A47" s="140"/>
      <c r="B47" s="141"/>
      <c r="C47" s="142"/>
      <c r="D47" s="143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83"/>
      <c r="R47" s="83"/>
      <c r="S47" s="83"/>
      <c r="T47" s="83"/>
      <c r="U47" s="83"/>
      <c r="V47" s="83"/>
      <c r="W47" s="417"/>
      <c r="X47" s="418"/>
      <c r="Y47" s="418"/>
      <c r="Z47" s="418"/>
      <c r="AA47" s="418"/>
      <c r="AB47" s="419"/>
      <c r="AC47" s="390"/>
      <c r="AD47" s="391"/>
      <c r="AE47" s="391"/>
      <c r="AF47" s="391"/>
      <c r="AG47" s="391"/>
      <c r="AH47" s="392"/>
      <c r="AI47" s="424"/>
      <c r="AJ47" s="425"/>
      <c r="AK47" s="425"/>
      <c r="AL47" s="425"/>
      <c r="AM47" s="425"/>
      <c r="AN47" s="425"/>
      <c r="AO47" s="41"/>
      <c r="AP47" s="41"/>
      <c r="AQ47" s="41"/>
      <c r="AR47" s="41"/>
      <c r="AS47" s="41"/>
      <c r="AT47" s="41"/>
      <c r="AU47" s="105"/>
      <c r="AV47" s="106"/>
      <c r="AW47" s="106"/>
      <c r="AX47" s="106"/>
      <c r="AY47" s="106"/>
      <c r="AZ47" s="107"/>
      <c r="BA47" s="426"/>
      <c r="BB47" s="425"/>
      <c r="BC47" s="425"/>
      <c r="BD47" s="425"/>
      <c r="BE47" s="425"/>
      <c r="BF47" s="425"/>
      <c r="BG47" s="105"/>
      <c r="BH47" s="106"/>
      <c r="BI47" s="106"/>
      <c r="BJ47" s="106"/>
      <c r="BK47" s="106"/>
      <c r="BL47" s="178"/>
      <c r="BM47" s="41"/>
      <c r="BN47" s="41"/>
      <c r="BO47" s="41"/>
      <c r="BP47" s="41"/>
      <c r="BQ47" s="41"/>
      <c r="BR47" s="182"/>
      <c r="BS47" s="20"/>
      <c r="BT47" s="21"/>
      <c r="BU47" s="21"/>
      <c r="BV47" s="21"/>
      <c r="BW47" s="21"/>
      <c r="BX47" s="22"/>
      <c r="BY47" s="186"/>
      <c r="BZ47" s="187"/>
      <c r="CA47" s="187"/>
      <c r="CB47" s="187"/>
      <c r="CC47" s="187"/>
      <c r="CD47" s="188"/>
      <c r="CE47" s="41"/>
      <c r="CF47" s="41"/>
      <c r="CG47" s="41"/>
      <c r="CH47" s="41"/>
      <c r="CI47" s="41"/>
      <c r="CJ47" s="58"/>
      <c r="CK47" s="61"/>
      <c r="CL47" s="61"/>
      <c r="CM47" s="61"/>
      <c r="CN47" s="61"/>
      <c r="CO47" s="61"/>
      <c r="CP47" s="62"/>
    </row>
    <row r="48" spans="1:94" ht="8.25" customHeight="1">
      <c r="A48" s="140"/>
      <c r="B48" s="141"/>
      <c r="C48" s="142"/>
      <c r="D48" s="356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85"/>
      <c r="R48" s="85"/>
      <c r="S48" s="85"/>
      <c r="T48" s="85"/>
      <c r="U48" s="85"/>
      <c r="V48" s="85"/>
      <c r="W48" s="420"/>
      <c r="X48" s="421"/>
      <c r="Y48" s="421"/>
      <c r="Z48" s="421"/>
      <c r="AA48" s="421"/>
      <c r="AB48" s="422"/>
      <c r="AC48" s="393"/>
      <c r="AD48" s="394"/>
      <c r="AE48" s="394"/>
      <c r="AF48" s="394"/>
      <c r="AG48" s="394"/>
      <c r="AH48" s="395"/>
      <c r="AI48" s="424"/>
      <c r="AJ48" s="425"/>
      <c r="AK48" s="425"/>
      <c r="AL48" s="425"/>
      <c r="AM48" s="425"/>
      <c r="AN48" s="425"/>
      <c r="AO48" s="41"/>
      <c r="AP48" s="41"/>
      <c r="AQ48" s="41"/>
      <c r="AR48" s="41"/>
      <c r="AS48" s="41"/>
      <c r="AT48" s="41"/>
      <c r="AU48" s="179"/>
      <c r="AV48" s="180"/>
      <c r="AW48" s="180"/>
      <c r="AX48" s="180"/>
      <c r="AY48" s="180"/>
      <c r="AZ48" s="327"/>
      <c r="BA48" s="427"/>
      <c r="BB48" s="428"/>
      <c r="BC48" s="428"/>
      <c r="BD48" s="428"/>
      <c r="BE48" s="428"/>
      <c r="BF48" s="428"/>
      <c r="BG48" s="179"/>
      <c r="BH48" s="180"/>
      <c r="BI48" s="180"/>
      <c r="BJ48" s="180"/>
      <c r="BK48" s="180"/>
      <c r="BL48" s="181"/>
      <c r="BM48" s="41"/>
      <c r="BN48" s="41"/>
      <c r="BO48" s="41"/>
      <c r="BP48" s="41"/>
      <c r="BQ48" s="41"/>
      <c r="BR48" s="182"/>
      <c r="BS48" s="20"/>
      <c r="BT48" s="21"/>
      <c r="BU48" s="21"/>
      <c r="BV48" s="21"/>
      <c r="BW48" s="21"/>
      <c r="BX48" s="22"/>
      <c r="BY48" s="189"/>
      <c r="BZ48" s="190"/>
      <c r="CA48" s="190"/>
      <c r="CB48" s="190"/>
      <c r="CC48" s="190"/>
      <c r="CD48" s="191"/>
      <c r="CE48" s="41"/>
      <c r="CF48" s="41"/>
      <c r="CG48" s="41"/>
      <c r="CH48" s="41"/>
      <c r="CI48" s="41"/>
      <c r="CJ48" s="58"/>
      <c r="CK48" s="61"/>
      <c r="CL48" s="61"/>
      <c r="CM48" s="61"/>
      <c r="CN48" s="61"/>
      <c r="CO48" s="61"/>
      <c r="CP48" s="62"/>
    </row>
    <row r="49" spans="1:129" ht="8.25" customHeight="1">
      <c r="A49" s="347"/>
      <c r="B49" s="348"/>
      <c r="C49" s="349"/>
      <c r="D49" s="350" t="s">
        <v>27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351"/>
      <c r="R49" s="351"/>
      <c r="S49" s="351"/>
      <c r="T49" s="351"/>
      <c r="U49" s="351"/>
      <c r="V49" s="352"/>
      <c r="W49" s="351"/>
      <c r="X49" s="351"/>
      <c r="Y49" s="351"/>
      <c r="Z49" s="351"/>
      <c r="AA49" s="351"/>
      <c r="AB49" s="352"/>
      <c r="AC49" s="158"/>
      <c r="AD49" s="158"/>
      <c r="AE49" s="158"/>
      <c r="AF49" s="158"/>
      <c r="AG49" s="158"/>
      <c r="AH49" s="159"/>
      <c r="AI49" s="169">
        <f>IF(ISERROR(ROUNDUP(SUM(E157:J195),)),"",ROUNDUP(SUM(E157:J195),))</f>
        <v>0</v>
      </c>
      <c r="AJ49" s="169"/>
      <c r="AK49" s="169"/>
      <c r="AL49" s="169"/>
      <c r="AM49" s="169"/>
      <c r="AN49" s="170"/>
      <c r="AO49" s="175">
        <f>IF(ISERROR(ROUNDDOWN($AC$49/AI49,2)),0,ROUNDDOWN($AC$49/AI49,2))</f>
        <v>0</v>
      </c>
      <c r="AP49" s="175"/>
      <c r="AQ49" s="175"/>
      <c r="AR49" s="175"/>
      <c r="AS49" s="175"/>
      <c r="AT49" s="176"/>
      <c r="AU49" s="402" t="str">
        <f>IF($AC$49="","",IF(AI49=0,"OK",IF(AO49&gt;=1.98,"OK","NG")))</f>
        <v/>
      </c>
      <c r="AV49" s="403"/>
      <c r="AW49" s="403"/>
      <c r="AX49" s="403"/>
      <c r="AY49" s="403"/>
      <c r="AZ49" s="405"/>
      <c r="BA49" s="408">
        <f>IF(ISERROR(ROUNDUP(SUM(K157:P195),)),"",ROUNDUP(SUM(K157:P195),))</f>
        <v>0</v>
      </c>
      <c r="BB49" s="169"/>
      <c r="BC49" s="169"/>
      <c r="BD49" s="169"/>
      <c r="BE49" s="169"/>
      <c r="BF49" s="170"/>
      <c r="BG49" s="175">
        <f>IF(ISERROR(ROUNDDOWN($AC$49/BA49,2)),0,ROUNDDOWN($AC$49/BA49,2))</f>
        <v>0</v>
      </c>
      <c r="BH49" s="175"/>
      <c r="BI49" s="175"/>
      <c r="BJ49" s="175"/>
      <c r="BK49" s="175"/>
      <c r="BL49" s="176"/>
      <c r="BM49" s="402" t="str">
        <f>IF($AC$49="","",IF(BA49=0,"OK",IF(BG49&gt;=1.98,"OK","NG")))</f>
        <v/>
      </c>
      <c r="BN49" s="403"/>
      <c r="BO49" s="403"/>
      <c r="BP49" s="403"/>
      <c r="BQ49" s="403"/>
      <c r="BR49" s="405"/>
      <c r="BS49" s="20"/>
      <c r="BT49" s="21"/>
      <c r="BU49" s="21"/>
      <c r="BV49" s="21"/>
      <c r="BW49" s="21"/>
      <c r="BX49" s="22"/>
      <c r="BY49" s="399">
        <f>IF(ISERROR(ROUNDUP(SUM(Q157:V195),)),"",(ROUNDUP(SUM(Q157:V195),)))</f>
        <v>0</v>
      </c>
      <c r="BZ49" s="169"/>
      <c r="CA49" s="169"/>
      <c r="CB49" s="169"/>
      <c r="CC49" s="169"/>
      <c r="CD49" s="170"/>
      <c r="CE49" s="175">
        <f>IF(ISERROR(ROUNDDOWN($AC$49/BY49,2)),0,ROUNDDOWN($AC$49/BY49,2))</f>
        <v>0</v>
      </c>
      <c r="CF49" s="175"/>
      <c r="CG49" s="175"/>
      <c r="CH49" s="175"/>
      <c r="CI49" s="175"/>
      <c r="CJ49" s="176"/>
      <c r="CK49" s="402" t="str">
        <f>IF($AC$49="","",IF(BY49=0,"OK",IF(CE49&gt;=1.98,"OK","NG")))</f>
        <v/>
      </c>
      <c r="CL49" s="403"/>
      <c r="CM49" s="403"/>
      <c r="CN49" s="403"/>
      <c r="CO49" s="403"/>
      <c r="CP49" s="404"/>
    </row>
    <row r="50" spans="1:129" ht="8.25" customHeight="1">
      <c r="A50" s="140"/>
      <c r="B50" s="141"/>
      <c r="C50" s="142"/>
      <c r="D50" s="143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83"/>
      <c r="R50" s="83"/>
      <c r="S50" s="83"/>
      <c r="T50" s="83"/>
      <c r="U50" s="83"/>
      <c r="V50" s="84"/>
      <c r="W50" s="83"/>
      <c r="X50" s="83"/>
      <c r="Y50" s="83"/>
      <c r="Z50" s="83"/>
      <c r="AA50" s="83"/>
      <c r="AB50" s="84"/>
      <c r="AC50" s="60"/>
      <c r="AD50" s="60"/>
      <c r="AE50" s="60"/>
      <c r="AF50" s="60"/>
      <c r="AG50" s="60"/>
      <c r="AH50" s="96"/>
      <c r="AI50" s="171"/>
      <c r="AJ50" s="171"/>
      <c r="AK50" s="171"/>
      <c r="AL50" s="171"/>
      <c r="AM50" s="171"/>
      <c r="AN50" s="172"/>
      <c r="AO50" s="41"/>
      <c r="AP50" s="41"/>
      <c r="AQ50" s="41"/>
      <c r="AR50" s="41"/>
      <c r="AS50" s="41"/>
      <c r="AT50" s="58"/>
      <c r="AU50" s="105"/>
      <c r="AV50" s="106"/>
      <c r="AW50" s="106"/>
      <c r="AX50" s="106"/>
      <c r="AY50" s="106"/>
      <c r="AZ50" s="406"/>
      <c r="BA50" s="409"/>
      <c r="BB50" s="171"/>
      <c r="BC50" s="171"/>
      <c r="BD50" s="171"/>
      <c r="BE50" s="171"/>
      <c r="BF50" s="172"/>
      <c r="BG50" s="41"/>
      <c r="BH50" s="41"/>
      <c r="BI50" s="41"/>
      <c r="BJ50" s="41"/>
      <c r="BK50" s="41"/>
      <c r="BL50" s="58"/>
      <c r="BM50" s="105"/>
      <c r="BN50" s="106"/>
      <c r="BO50" s="106"/>
      <c r="BP50" s="106"/>
      <c r="BQ50" s="106"/>
      <c r="BR50" s="406"/>
      <c r="BS50" s="20"/>
      <c r="BT50" s="21"/>
      <c r="BU50" s="21"/>
      <c r="BV50" s="21"/>
      <c r="BW50" s="21"/>
      <c r="BX50" s="22"/>
      <c r="BY50" s="400"/>
      <c r="BZ50" s="171"/>
      <c r="CA50" s="171"/>
      <c r="CB50" s="171"/>
      <c r="CC50" s="171"/>
      <c r="CD50" s="172"/>
      <c r="CE50" s="41"/>
      <c r="CF50" s="41"/>
      <c r="CG50" s="41"/>
      <c r="CH50" s="41"/>
      <c r="CI50" s="41"/>
      <c r="CJ50" s="58"/>
      <c r="CK50" s="105"/>
      <c r="CL50" s="106"/>
      <c r="CM50" s="106"/>
      <c r="CN50" s="106"/>
      <c r="CO50" s="106"/>
      <c r="CP50" s="107"/>
    </row>
    <row r="51" spans="1:129" ht="8.25" customHeight="1">
      <c r="A51" s="353"/>
      <c r="B51" s="354"/>
      <c r="C51" s="355"/>
      <c r="D51" s="356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85"/>
      <c r="R51" s="85"/>
      <c r="S51" s="85"/>
      <c r="T51" s="85"/>
      <c r="U51" s="85"/>
      <c r="V51" s="86"/>
      <c r="W51" s="85"/>
      <c r="X51" s="85"/>
      <c r="Y51" s="85"/>
      <c r="Z51" s="85"/>
      <c r="AA51" s="85"/>
      <c r="AB51" s="86"/>
      <c r="AC51" s="97"/>
      <c r="AD51" s="97"/>
      <c r="AE51" s="97"/>
      <c r="AF51" s="97"/>
      <c r="AG51" s="97"/>
      <c r="AH51" s="98"/>
      <c r="AI51" s="173"/>
      <c r="AJ51" s="173"/>
      <c r="AK51" s="173"/>
      <c r="AL51" s="173"/>
      <c r="AM51" s="173"/>
      <c r="AN51" s="174"/>
      <c r="AO51" s="42"/>
      <c r="AP51" s="42"/>
      <c r="AQ51" s="42"/>
      <c r="AR51" s="42"/>
      <c r="AS51" s="42"/>
      <c r="AT51" s="59"/>
      <c r="AU51" s="108"/>
      <c r="AV51" s="109"/>
      <c r="AW51" s="109"/>
      <c r="AX51" s="109"/>
      <c r="AY51" s="109"/>
      <c r="AZ51" s="407"/>
      <c r="BA51" s="410"/>
      <c r="BB51" s="173"/>
      <c r="BC51" s="173"/>
      <c r="BD51" s="173"/>
      <c r="BE51" s="173"/>
      <c r="BF51" s="174"/>
      <c r="BG51" s="42"/>
      <c r="BH51" s="42"/>
      <c r="BI51" s="42"/>
      <c r="BJ51" s="42"/>
      <c r="BK51" s="42"/>
      <c r="BL51" s="59"/>
      <c r="BM51" s="108"/>
      <c r="BN51" s="109"/>
      <c r="BO51" s="109"/>
      <c r="BP51" s="109"/>
      <c r="BQ51" s="109"/>
      <c r="BR51" s="407"/>
      <c r="BS51" s="31"/>
      <c r="BT51" s="32"/>
      <c r="BU51" s="32"/>
      <c r="BV51" s="32"/>
      <c r="BW51" s="32"/>
      <c r="BX51" s="33"/>
      <c r="BY51" s="401"/>
      <c r="BZ51" s="173"/>
      <c r="CA51" s="173"/>
      <c r="CB51" s="173"/>
      <c r="CC51" s="173"/>
      <c r="CD51" s="174"/>
      <c r="CE51" s="42"/>
      <c r="CF51" s="42"/>
      <c r="CG51" s="42"/>
      <c r="CH51" s="42"/>
      <c r="CI51" s="42"/>
      <c r="CJ51" s="59"/>
      <c r="CK51" s="108"/>
      <c r="CL51" s="109"/>
      <c r="CM51" s="109"/>
      <c r="CN51" s="109"/>
      <c r="CO51" s="109"/>
      <c r="CP51" s="110"/>
    </row>
    <row r="52" spans="1:129" ht="8.25" customHeight="1">
      <c r="A52" s="347"/>
      <c r="B52" s="348"/>
      <c r="C52" s="349"/>
      <c r="D52" s="350" t="s">
        <v>28</v>
      </c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351"/>
      <c r="R52" s="351"/>
      <c r="S52" s="351"/>
      <c r="T52" s="351"/>
      <c r="U52" s="351"/>
      <c r="V52" s="352"/>
      <c r="W52" s="144"/>
      <c r="X52" s="145"/>
      <c r="Y52" s="145"/>
      <c r="Z52" s="145"/>
      <c r="AA52" s="145"/>
      <c r="AB52" s="146"/>
      <c r="AC52" s="158"/>
      <c r="AD52" s="158"/>
      <c r="AE52" s="158"/>
      <c r="AF52" s="158"/>
      <c r="AG52" s="158"/>
      <c r="AH52" s="159"/>
      <c r="AI52" s="160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161"/>
      <c r="CO52" s="161"/>
      <c r="CP52" s="162"/>
    </row>
    <row r="53" spans="1:129" ht="8.25" customHeight="1">
      <c r="A53" s="140"/>
      <c r="B53" s="141"/>
      <c r="C53" s="142"/>
      <c r="D53" s="143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83"/>
      <c r="R53" s="83"/>
      <c r="S53" s="83"/>
      <c r="T53" s="83"/>
      <c r="U53" s="83"/>
      <c r="V53" s="84"/>
      <c r="W53" s="147"/>
      <c r="X53" s="148"/>
      <c r="Y53" s="148"/>
      <c r="Z53" s="148"/>
      <c r="AA53" s="148"/>
      <c r="AB53" s="149"/>
      <c r="AC53" s="60"/>
      <c r="AD53" s="60"/>
      <c r="AE53" s="60"/>
      <c r="AF53" s="60"/>
      <c r="AG53" s="60"/>
      <c r="AH53" s="96"/>
      <c r="AI53" s="163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4"/>
      <c r="CC53" s="164"/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5"/>
    </row>
    <row r="54" spans="1:129" ht="8.25" customHeight="1">
      <c r="A54" s="140"/>
      <c r="B54" s="141"/>
      <c r="C54" s="142"/>
      <c r="D54" s="143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83"/>
      <c r="R54" s="83"/>
      <c r="S54" s="83"/>
      <c r="T54" s="83"/>
      <c r="U54" s="83"/>
      <c r="V54" s="84"/>
      <c r="W54" s="147"/>
      <c r="X54" s="148"/>
      <c r="Y54" s="148"/>
      <c r="Z54" s="148"/>
      <c r="AA54" s="148"/>
      <c r="AB54" s="149"/>
      <c r="AC54" s="60"/>
      <c r="AD54" s="60"/>
      <c r="AE54" s="60"/>
      <c r="AF54" s="60"/>
      <c r="AG54" s="60"/>
      <c r="AH54" s="96"/>
      <c r="AI54" s="163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4"/>
      <c r="CM54" s="164"/>
      <c r="CN54" s="164"/>
      <c r="CO54" s="164"/>
      <c r="CP54" s="165"/>
    </row>
    <row r="55" spans="1:129" ht="8.25" customHeight="1">
      <c r="A55" s="153"/>
      <c r="B55" s="154"/>
      <c r="C55" s="155"/>
      <c r="D55" s="156" t="s">
        <v>29</v>
      </c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83"/>
      <c r="R55" s="83"/>
      <c r="S55" s="83"/>
      <c r="T55" s="83"/>
      <c r="U55" s="83"/>
      <c r="V55" s="84"/>
      <c r="W55" s="147"/>
      <c r="X55" s="148"/>
      <c r="Y55" s="148"/>
      <c r="Z55" s="148"/>
      <c r="AA55" s="148"/>
      <c r="AB55" s="149"/>
      <c r="AC55" s="60"/>
      <c r="AD55" s="60"/>
      <c r="AE55" s="60"/>
      <c r="AF55" s="60"/>
      <c r="AG55" s="60"/>
      <c r="AH55" s="96"/>
      <c r="AI55" s="163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164"/>
      <c r="BU55" s="164"/>
      <c r="BV55" s="164"/>
      <c r="BW55" s="164"/>
      <c r="BX55" s="164"/>
      <c r="BY55" s="164"/>
      <c r="BZ55" s="164"/>
      <c r="CA55" s="164"/>
      <c r="CB55" s="164"/>
      <c r="CC55" s="164"/>
      <c r="CD55" s="164"/>
      <c r="CE55" s="164"/>
      <c r="CF55" s="164"/>
      <c r="CG55" s="164"/>
      <c r="CH55" s="164"/>
      <c r="CI55" s="164"/>
      <c r="CJ55" s="164"/>
      <c r="CK55" s="164"/>
      <c r="CL55" s="164"/>
      <c r="CM55" s="164"/>
      <c r="CN55" s="164"/>
      <c r="CO55" s="164"/>
      <c r="CP55" s="165"/>
    </row>
    <row r="56" spans="1:129" ht="8.25" customHeight="1">
      <c r="A56" s="140"/>
      <c r="B56" s="141"/>
      <c r="C56" s="142"/>
      <c r="D56" s="143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83"/>
      <c r="R56" s="83"/>
      <c r="S56" s="83"/>
      <c r="T56" s="83"/>
      <c r="U56" s="83"/>
      <c r="V56" s="84"/>
      <c r="W56" s="147"/>
      <c r="X56" s="148"/>
      <c r="Y56" s="148"/>
      <c r="Z56" s="148"/>
      <c r="AA56" s="148"/>
      <c r="AB56" s="149"/>
      <c r="AC56" s="60"/>
      <c r="AD56" s="60"/>
      <c r="AE56" s="60"/>
      <c r="AF56" s="60"/>
      <c r="AG56" s="60"/>
      <c r="AH56" s="96"/>
      <c r="AI56" s="163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5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</row>
    <row r="57" spans="1:129" ht="8.25" customHeight="1">
      <c r="A57" s="140"/>
      <c r="B57" s="141"/>
      <c r="C57" s="142"/>
      <c r="D57" s="143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83"/>
      <c r="R57" s="83"/>
      <c r="S57" s="83"/>
      <c r="T57" s="83"/>
      <c r="U57" s="83"/>
      <c r="V57" s="84"/>
      <c r="W57" s="147"/>
      <c r="X57" s="148"/>
      <c r="Y57" s="148"/>
      <c r="Z57" s="148"/>
      <c r="AA57" s="148"/>
      <c r="AB57" s="149"/>
      <c r="AC57" s="60"/>
      <c r="AD57" s="60"/>
      <c r="AE57" s="60"/>
      <c r="AF57" s="60"/>
      <c r="AG57" s="60"/>
      <c r="AH57" s="96"/>
      <c r="AI57" s="163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4"/>
      <c r="BU57" s="164"/>
      <c r="BV57" s="164"/>
      <c r="BW57" s="164"/>
      <c r="BX57" s="164"/>
      <c r="BY57" s="164"/>
      <c r="BZ57" s="164"/>
      <c r="CA57" s="164"/>
      <c r="CB57" s="164"/>
      <c r="CC57" s="164"/>
      <c r="CD57" s="164"/>
      <c r="CE57" s="164"/>
      <c r="CF57" s="164"/>
      <c r="CG57" s="164"/>
      <c r="CH57" s="164"/>
      <c r="CI57" s="164"/>
      <c r="CJ57" s="164"/>
      <c r="CK57" s="164"/>
      <c r="CL57" s="164"/>
      <c r="CM57" s="164"/>
      <c r="CN57" s="164"/>
      <c r="CO57" s="164"/>
      <c r="CP57" s="165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</row>
    <row r="58" spans="1:129" s="29" customFormat="1" ht="8.25" customHeight="1">
      <c r="A58" s="140"/>
      <c r="B58" s="141"/>
      <c r="C58" s="142"/>
      <c r="D58" s="143" t="s">
        <v>40</v>
      </c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83"/>
      <c r="R58" s="83"/>
      <c r="S58" s="83"/>
      <c r="T58" s="83"/>
      <c r="U58" s="83"/>
      <c r="V58" s="83"/>
      <c r="W58" s="147"/>
      <c r="X58" s="148"/>
      <c r="Y58" s="148"/>
      <c r="Z58" s="148"/>
      <c r="AA58" s="148"/>
      <c r="AB58" s="149"/>
      <c r="AC58" s="60"/>
      <c r="AD58" s="60"/>
      <c r="AE58" s="60"/>
      <c r="AF58" s="60"/>
      <c r="AG58" s="60"/>
      <c r="AH58" s="96"/>
      <c r="AI58" s="163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5"/>
    </row>
    <row r="59" spans="1:129" s="29" customFormat="1" ht="8.25" customHeight="1">
      <c r="A59" s="140"/>
      <c r="B59" s="141"/>
      <c r="C59" s="142"/>
      <c r="D59" s="143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83"/>
      <c r="R59" s="83"/>
      <c r="S59" s="83"/>
      <c r="T59" s="83"/>
      <c r="U59" s="83"/>
      <c r="V59" s="83"/>
      <c r="W59" s="147"/>
      <c r="X59" s="148"/>
      <c r="Y59" s="148"/>
      <c r="Z59" s="148"/>
      <c r="AA59" s="148"/>
      <c r="AB59" s="149"/>
      <c r="AC59" s="60"/>
      <c r="AD59" s="60"/>
      <c r="AE59" s="60"/>
      <c r="AF59" s="60"/>
      <c r="AG59" s="60"/>
      <c r="AH59" s="96"/>
      <c r="AI59" s="163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4"/>
      <c r="CM59" s="164"/>
      <c r="CN59" s="164"/>
      <c r="CO59" s="164"/>
      <c r="CP59" s="165"/>
    </row>
    <row r="60" spans="1:129" s="29" customFormat="1" ht="8.25" customHeight="1">
      <c r="A60" s="140"/>
      <c r="B60" s="141"/>
      <c r="C60" s="142"/>
      <c r="D60" s="143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83"/>
      <c r="R60" s="83"/>
      <c r="S60" s="83"/>
      <c r="T60" s="83"/>
      <c r="U60" s="83"/>
      <c r="V60" s="83"/>
      <c r="W60" s="147"/>
      <c r="X60" s="148"/>
      <c r="Y60" s="148"/>
      <c r="Z60" s="148"/>
      <c r="AA60" s="148"/>
      <c r="AB60" s="149"/>
      <c r="AC60" s="60"/>
      <c r="AD60" s="60"/>
      <c r="AE60" s="60"/>
      <c r="AF60" s="60"/>
      <c r="AG60" s="60"/>
      <c r="AH60" s="96"/>
      <c r="AI60" s="163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4"/>
      <c r="CA60" s="164"/>
      <c r="CB60" s="164"/>
      <c r="CC60" s="164"/>
      <c r="CD60" s="164"/>
      <c r="CE60" s="164"/>
      <c r="CF60" s="164"/>
      <c r="CG60" s="164"/>
      <c r="CH60" s="164"/>
      <c r="CI60" s="164"/>
      <c r="CJ60" s="164"/>
      <c r="CK60" s="164"/>
      <c r="CL60" s="164"/>
      <c r="CM60" s="164"/>
      <c r="CN60" s="164"/>
      <c r="CO60" s="164"/>
      <c r="CP60" s="165"/>
    </row>
    <row r="61" spans="1:129" s="29" customFormat="1" ht="8.25" customHeight="1">
      <c r="A61" s="140"/>
      <c r="B61" s="141"/>
      <c r="C61" s="142"/>
      <c r="D61" s="143" t="s">
        <v>41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83"/>
      <c r="R61" s="83"/>
      <c r="S61" s="83"/>
      <c r="T61" s="83"/>
      <c r="U61" s="83"/>
      <c r="V61" s="84"/>
      <c r="W61" s="147"/>
      <c r="X61" s="148"/>
      <c r="Y61" s="148"/>
      <c r="Z61" s="148"/>
      <c r="AA61" s="148"/>
      <c r="AB61" s="149"/>
      <c r="AC61" s="60"/>
      <c r="AD61" s="60"/>
      <c r="AE61" s="60"/>
      <c r="AF61" s="60"/>
      <c r="AG61" s="60"/>
      <c r="AH61" s="96"/>
      <c r="AI61" s="163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4"/>
      <c r="CI61" s="164"/>
      <c r="CJ61" s="164"/>
      <c r="CK61" s="164"/>
      <c r="CL61" s="164"/>
      <c r="CM61" s="164"/>
      <c r="CN61" s="164"/>
      <c r="CO61" s="164"/>
      <c r="CP61" s="165"/>
    </row>
    <row r="62" spans="1:129" s="29" customFormat="1" ht="8.25" customHeight="1">
      <c r="A62" s="140"/>
      <c r="B62" s="141"/>
      <c r="C62" s="142"/>
      <c r="D62" s="143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83"/>
      <c r="R62" s="83"/>
      <c r="S62" s="83"/>
      <c r="T62" s="83"/>
      <c r="U62" s="83"/>
      <c r="V62" s="84"/>
      <c r="W62" s="147"/>
      <c r="X62" s="148"/>
      <c r="Y62" s="148"/>
      <c r="Z62" s="148"/>
      <c r="AA62" s="148"/>
      <c r="AB62" s="149"/>
      <c r="AC62" s="60"/>
      <c r="AD62" s="60"/>
      <c r="AE62" s="60"/>
      <c r="AF62" s="60"/>
      <c r="AG62" s="60"/>
      <c r="AH62" s="96"/>
      <c r="AI62" s="163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5"/>
    </row>
    <row r="63" spans="1:129" s="29" customFormat="1" ht="8.25" customHeight="1">
      <c r="A63" s="140"/>
      <c r="B63" s="141"/>
      <c r="C63" s="142"/>
      <c r="D63" s="143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83"/>
      <c r="R63" s="83"/>
      <c r="S63" s="83"/>
      <c r="T63" s="83"/>
      <c r="U63" s="83"/>
      <c r="V63" s="84"/>
      <c r="W63" s="147"/>
      <c r="X63" s="148"/>
      <c r="Y63" s="148"/>
      <c r="Z63" s="148"/>
      <c r="AA63" s="148"/>
      <c r="AB63" s="149"/>
      <c r="AC63" s="60"/>
      <c r="AD63" s="60"/>
      <c r="AE63" s="60"/>
      <c r="AF63" s="60"/>
      <c r="AG63" s="60"/>
      <c r="AH63" s="96"/>
      <c r="AI63" s="163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5"/>
    </row>
    <row r="64" spans="1:129" s="29" customFormat="1" ht="8.25" customHeight="1">
      <c r="A64" s="140"/>
      <c r="B64" s="141"/>
      <c r="C64" s="142"/>
      <c r="D64" s="143" t="s">
        <v>42</v>
      </c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83"/>
      <c r="R64" s="83"/>
      <c r="S64" s="83"/>
      <c r="T64" s="83"/>
      <c r="U64" s="83"/>
      <c r="V64" s="83"/>
      <c r="W64" s="147"/>
      <c r="X64" s="148"/>
      <c r="Y64" s="148"/>
      <c r="Z64" s="148"/>
      <c r="AA64" s="148"/>
      <c r="AB64" s="149"/>
      <c r="AC64" s="60"/>
      <c r="AD64" s="60"/>
      <c r="AE64" s="60"/>
      <c r="AF64" s="60"/>
      <c r="AG64" s="60"/>
      <c r="AH64" s="96"/>
      <c r="AI64" s="163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5"/>
    </row>
    <row r="65" spans="1:129" s="29" customFormat="1" ht="8.25" customHeight="1">
      <c r="A65" s="140"/>
      <c r="B65" s="141"/>
      <c r="C65" s="142"/>
      <c r="D65" s="143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83"/>
      <c r="R65" s="83"/>
      <c r="S65" s="83"/>
      <c r="T65" s="83"/>
      <c r="U65" s="83"/>
      <c r="V65" s="83"/>
      <c r="W65" s="147"/>
      <c r="X65" s="148"/>
      <c r="Y65" s="148"/>
      <c r="Z65" s="148"/>
      <c r="AA65" s="148"/>
      <c r="AB65" s="149"/>
      <c r="AC65" s="60"/>
      <c r="AD65" s="60"/>
      <c r="AE65" s="60"/>
      <c r="AF65" s="60"/>
      <c r="AG65" s="60"/>
      <c r="AH65" s="96"/>
      <c r="AI65" s="163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4"/>
      <c r="BT65" s="164"/>
      <c r="BU65" s="164"/>
      <c r="BV65" s="164"/>
      <c r="BW65" s="164"/>
      <c r="BX65" s="164"/>
      <c r="BY65" s="164"/>
      <c r="BZ65" s="164"/>
      <c r="CA65" s="164"/>
      <c r="CB65" s="164"/>
      <c r="CC65" s="164"/>
      <c r="CD65" s="164"/>
      <c r="CE65" s="164"/>
      <c r="CF65" s="164"/>
      <c r="CG65" s="164"/>
      <c r="CH65" s="164"/>
      <c r="CI65" s="164"/>
      <c r="CJ65" s="164"/>
      <c r="CK65" s="164"/>
      <c r="CL65" s="164"/>
      <c r="CM65" s="164"/>
      <c r="CN65" s="164"/>
      <c r="CO65" s="164"/>
      <c r="CP65" s="165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</row>
    <row r="66" spans="1:129" s="29" customFormat="1" ht="8.25" customHeight="1">
      <c r="A66" s="353"/>
      <c r="B66" s="354"/>
      <c r="C66" s="355"/>
      <c r="D66" s="356"/>
      <c r="E66" s="357"/>
      <c r="F66" s="357"/>
      <c r="G66" s="357"/>
      <c r="H66" s="357"/>
      <c r="I66" s="357"/>
      <c r="J66" s="357"/>
      <c r="K66" s="357"/>
      <c r="L66" s="357"/>
      <c r="M66" s="357"/>
      <c r="N66" s="357"/>
      <c r="O66" s="357"/>
      <c r="P66" s="357"/>
      <c r="Q66" s="85"/>
      <c r="R66" s="85"/>
      <c r="S66" s="85"/>
      <c r="T66" s="85"/>
      <c r="U66" s="85"/>
      <c r="V66" s="85"/>
      <c r="W66" s="150"/>
      <c r="X66" s="151"/>
      <c r="Y66" s="151"/>
      <c r="Z66" s="151"/>
      <c r="AA66" s="151"/>
      <c r="AB66" s="152"/>
      <c r="AC66" s="97"/>
      <c r="AD66" s="97"/>
      <c r="AE66" s="97"/>
      <c r="AF66" s="97"/>
      <c r="AG66" s="97"/>
      <c r="AH66" s="98"/>
      <c r="AI66" s="166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8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</row>
    <row r="67" spans="1:129" ht="8.25" customHeight="1">
      <c r="A67" s="358" t="s">
        <v>43</v>
      </c>
      <c r="B67" s="359"/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60"/>
      <c r="AC67" s="363"/>
      <c r="AD67" s="363"/>
      <c r="AE67" s="363"/>
      <c r="AF67" s="363"/>
      <c r="AG67" s="363"/>
      <c r="AH67" s="364"/>
      <c r="AI67" s="160"/>
      <c r="AJ67" s="161"/>
      <c r="AK67" s="161"/>
      <c r="AL67" s="161"/>
      <c r="AM67" s="161"/>
      <c r="AN67" s="369"/>
      <c r="AO67" s="372"/>
      <c r="AP67" s="372"/>
      <c r="AQ67" s="372"/>
      <c r="AR67" s="372"/>
      <c r="AS67" s="372"/>
      <c r="AT67" s="372"/>
      <c r="AU67" s="375"/>
      <c r="AV67" s="376"/>
      <c r="AW67" s="376"/>
      <c r="AX67" s="376"/>
      <c r="AY67" s="376"/>
      <c r="AZ67" s="377"/>
      <c r="BA67" s="160"/>
      <c r="BB67" s="161"/>
      <c r="BC67" s="161"/>
      <c r="BD67" s="161"/>
      <c r="BE67" s="161"/>
      <c r="BF67" s="369"/>
      <c r="BG67" s="372"/>
      <c r="BH67" s="372"/>
      <c r="BI67" s="372"/>
      <c r="BJ67" s="372"/>
      <c r="BK67" s="372"/>
      <c r="BL67" s="372"/>
      <c r="BM67" s="375"/>
      <c r="BN67" s="376"/>
      <c r="BO67" s="376"/>
      <c r="BP67" s="376"/>
      <c r="BQ67" s="376"/>
      <c r="BR67" s="384"/>
      <c r="BS67" s="18"/>
      <c r="BT67" s="18"/>
      <c r="BU67" s="18"/>
      <c r="BV67" s="18"/>
      <c r="BW67" s="18"/>
      <c r="BX67" s="18"/>
      <c r="BY67" s="387"/>
      <c r="BZ67" s="161"/>
      <c r="CA67" s="161"/>
      <c r="CB67" s="161"/>
      <c r="CC67" s="161"/>
      <c r="CD67" s="369"/>
      <c r="CE67" s="338"/>
      <c r="CF67" s="338"/>
      <c r="CG67" s="338"/>
      <c r="CH67" s="338"/>
      <c r="CI67" s="338"/>
      <c r="CJ67" s="338"/>
      <c r="CK67" s="341"/>
      <c r="CL67" s="341"/>
      <c r="CM67" s="341"/>
      <c r="CN67" s="341"/>
      <c r="CO67" s="341"/>
      <c r="CP67" s="342"/>
      <c r="CT67" s="8"/>
      <c r="CU67" s="4"/>
      <c r="CV67" s="4"/>
      <c r="CW67" s="4"/>
      <c r="CX67" s="4"/>
      <c r="CY67" s="4"/>
      <c r="CZ67" s="4"/>
      <c r="DA67" s="8"/>
      <c r="DB67" s="8"/>
      <c r="DC67" s="8"/>
      <c r="DD67" s="8"/>
      <c r="DE67" s="8"/>
      <c r="DF67" s="8"/>
      <c r="DG67" s="8"/>
    </row>
    <row r="68" spans="1:129" ht="8.25" customHeight="1">
      <c r="A68" s="361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9"/>
      <c r="AC68" s="365"/>
      <c r="AD68" s="365"/>
      <c r="AE68" s="365"/>
      <c r="AF68" s="365"/>
      <c r="AG68" s="365"/>
      <c r="AH68" s="366"/>
      <c r="AI68" s="163"/>
      <c r="AJ68" s="164"/>
      <c r="AK68" s="164"/>
      <c r="AL68" s="164"/>
      <c r="AM68" s="164"/>
      <c r="AN68" s="370"/>
      <c r="AO68" s="373"/>
      <c r="AP68" s="373"/>
      <c r="AQ68" s="373"/>
      <c r="AR68" s="373"/>
      <c r="AS68" s="373"/>
      <c r="AT68" s="373"/>
      <c r="AU68" s="378"/>
      <c r="AV68" s="379"/>
      <c r="AW68" s="379"/>
      <c r="AX68" s="379"/>
      <c r="AY68" s="379"/>
      <c r="AZ68" s="380"/>
      <c r="BA68" s="163"/>
      <c r="BB68" s="164"/>
      <c r="BC68" s="164"/>
      <c r="BD68" s="164"/>
      <c r="BE68" s="164"/>
      <c r="BF68" s="370"/>
      <c r="BG68" s="373"/>
      <c r="BH68" s="373"/>
      <c r="BI68" s="373"/>
      <c r="BJ68" s="373"/>
      <c r="BK68" s="373"/>
      <c r="BL68" s="373"/>
      <c r="BM68" s="378"/>
      <c r="BN68" s="379"/>
      <c r="BO68" s="379"/>
      <c r="BP68" s="379"/>
      <c r="BQ68" s="379"/>
      <c r="BR68" s="385"/>
      <c r="BS68" s="19"/>
      <c r="BT68" s="19"/>
      <c r="BU68" s="19"/>
      <c r="BV68" s="19"/>
      <c r="BW68" s="19"/>
      <c r="BX68" s="19"/>
      <c r="BY68" s="388"/>
      <c r="BZ68" s="164"/>
      <c r="CA68" s="164"/>
      <c r="CB68" s="164"/>
      <c r="CC68" s="164"/>
      <c r="CD68" s="370"/>
      <c r="CE68" s="339"/>
      <c r="CF68" s="339"/>
      <c r="CG68" s="339"/>
      <c r="CH68" s="339"/>
      <c r="CI68" s="339"/>
      <c r="CJ68" s="339"/>
      <c r="CK68" s="343"/>
      <c r="CL68" s="343"/>
      <c r="CM68" s="343"/>
      <c r="CN68" s="343"/>
      <c r="CO68" s="343"/>
      <c r="CP68" s="344"/>
      <c r="CT68" s="8"/>
      <c r="CU68" s="4"/>
      <c r="CV68" s="4"/>
      <c r="CW68" s="4"/>
      <c r="CX68" s="4"/>
      <c r="CY68" s="4"/>
      <c r="CZ68" s="4"/>
      <c r="DA68" s="8"/>
      <c r="DB68" s="8"/>
      <c r="DC68" s="8"/>
      <c r="DD68" s="8"/>
      <c r="DE68" s="8"/>
      <c r="DF68" s="8"/>
      <c r="DG68" s="8"/>
    </row>
    <row r="69" spans="1:129" ht="8.25" customHeight="1">
      <c r="A69" s="362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2"/>
      <c r="AC69" s="367"/>
      <c r="AD69" s="367"/>
      <c r="AE69" s="367"/>
      <c r="AF69" s="367"/>
      <c r="AG69" s="367"/>
      <c r="AH69" s="368"/>
      <c r="AI69" s="166"/>
      <c r="AJ69" s="167"/>
      <c r="AK69" s="167"/>
      <c r="AL69" s="167"/>
      <c r="AM69" s="167"/>
      <c r="AN69" s="371"/>
      <c r="AO69" s="374"/>
      <c r="AP69" s="374"/>
      <c r="AQ69" s="374"/>
      <c r="AR69" s="374"/>
      <c r="AS69" s="374"/>
      <c r="AT69" s="374"/>
      <c r="AU69" s="381"/>
      <c r="AV69" s="382"/>
      <c r="AW69" s="382"/>
      <c r="AX69" s="382"/>
      <c r="AY69" s="382"/>
      <c r="AZ69" s="383"/>
      <c r="BA69" s="166"/>
      <c r="BB69" s="167"/>
      <c r="BC69" s="167"/>
      <c r="BD69" s="167"/>
      <c r="BE69" s="167"/>
      <c r="BF69" s="371"/>
      <c r="BG69" s="374"/>
      <c r="BH69" s="374"/>
      <c r="BI69" s="374"/>
      <c r="BJ69" s="374"/>
      <c r="BK69" s="374"/>
      <c r="BL69" s="374"/>
      <c r="BM69" s="381"/>
      <c r="BN69" s="382"/>
      <c r="BO69" s="382"/>
      <c r="BP69" s="382"/>
      <c r="BQ69" s="382"/>
      <c r="BR69" s="386"/>
      <c r="BS69" s="36"/>
      <c r="BT69" s="36"/>
      <c r="BU69" s="36"/>
      <c r="BV69" s="36"/>
      <c r="BW69" s="36"/>
      <c r="BX69" s="36"/>
      <c r="BY69" s="389"/>
      <c r="BZ69" s="167"/>
      <c r="CA69" s="167"/>
      <c r="CB69" s="167"/>
      <c r="CC69" s="167"/>
      <c r="CD69" s="371"/>
      <c r="CE69" s="340"/>
      <c r="CF69" s="340"/>
      <c r="CG69" s="340"/>
      <c r="CH69" s="340"/>
      <c r="CI69" s="340"/>
      <c r="CJ69" s="340"/>
      <c r="CK69" s="345"/>
      <c r="CL69" s="345"/>
      <c r="CM69" s="345"/>
      <c r="CN69" s="345"/>
      <c r="CO69" s="345"/>
      <c r="CP69" s="346"/>
      <c r="CT69" s="8"/>
      <c r="CU69" s="4"/>
      <c r="CV69" s="4"/>
      <c r="CW69" s="4"/>
      <c r="CX69" s="4"/>
      <c r="CY69" s="4"/>
      <c r="CZ69" s="4"/>
      <c r="DA69" s="8"/>
      <c r="DB69" s="8"/>
      <c r="DC69" s="8"/>
      <c r="DD69" s="8"/>
      <c r="DE69" s="8"/>
      <c r="DF69" s="8"/>
      <c r="DG69" s="8"/>
    </row>
    <row r="70" spans="1:129" ht="8.25" customHeight="1">
      <c r="A70" s="322">
        <v>1</v>
      </c>
      <c r="B70" s="323"/>
      <c r="C70" s="324"/>
      <c r="D70" s="156" t="s">
        <v>26</v>
      </c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325"/>
      <c r="R70" s="325"/>
      <c r="S70" s="325"/>
      <c r="T70" s="325"/>
      <c r="U70" s="325"/>
      <c r="V70" s="326"/>
      <c r="W70" s="478"/>
      <c r="X70" s="478"/>
      <c r="Y70" s="478"/>
      <c r="Z70" s="478"/>
      <c r="AA70" s="478"/>
      <c r="AB70" s="478"/>
      <c r="AC70" s="390"/>
      <c r="AD70" s="391"/>
      <c r="AE70" s="391"/>
      <c r="AF70" s="391"/>
      <c r="AG70" s="391"/>
      <c r="AH70" s="392"/>
      <c r="AI70" s="232" t="str">
        <f>IF(ISERROR(AO97),"",AO97)</f>
        <v/>
      </c>
      <c r="AJ70" s="233"/>
      <c r="AK70" s="233"/>
      <c r="AL70" s="233"/>
      <c r="AM70" s="233"/>
      <c r="AN70" s="234"/>
      <c r="AO70" s="333">
        <f>IF(ISERROR(ROUNDDOWN(AC70/AI70,2)),0,(ROUNDDOWN(AC70/AI70,2)))</f>
        <v>0</v>
      </c>
      <c r="AP70" s="333"/>
      <c r="AQ70" s="333"/>
      <c r="AR70" s="333"/>
      <c r="AS70" s="333"/>
      <c r="AT70" s="333"/>
      <c r="AU70" s="105" t="str">
        <f>IF(AO70=0,"",(IF((AO70&gt;=3.3),"OK","NG")))</f>
        <v/>
      </c>
      <c r="AV70" s="106"/>
      <c r="AW70" s="106"/>
      <c r="AX70" s="106"/>
      <c r="AY70" s="106"/>
      <c r="AZ70" s="107"/>
      <c r="BA70" s="232" t="str">
        <f>IF(ISERROR(AO117),"",AO117)</f>
        <v/>
      </c>
      <c r="BB70" s="233"/>
      <c r="BC70" s="233"/>
      <c r="BD70" s="233"/>
      <c r="BE70" s="233"/>
      <c r="BF70" s="234"/>
      <c r="BG70" s="333">
        <f>IF(ISERROR(ROUNDDOWN(AC70/BA70,2)),0,ROUNDDOWN(AC70/BA70,2))</f>
        <v>0</v>
      </c>
      <c r="BH70" s="333"/>
      <c r="BI70" s="333"/>
      <c r="BJ70" s="333"/>
      <c r="BK70" s="333"/>
      <c r="BL70" s="333"/>
      <c r="BM70" s="239"/>
      <c r="BN70" s="240"/>
      <c r="BO70" s="240"/>
      <c r="BP70" s="240"/>
      <c r="BQ70" s="240"/>
      <c r="BR70" s="241"/>
      <c r="BS70" s="20"/>
      <c r="BT70" s="21"/>
      <c r="BU70" s="21"/>
      <c r="BV70" s="21"/>
      <c r="BW70" s="21"/>
      <c r="BX70" s="22"/>
      <c r="BY70" s="243" t="str">
        <f>IF(ISERROR(AO137),"",AO137)</f>
        <v/>
      </c>
      <c r="BZ70" s="233"/>
      <c r="CA70" s="233"/>
      <c r="CB70" s="233"/>
      <c r="CC70" s="233"/>
      <c r="CD70" s="234"/>
      <c r="CE70" s="333">
        <f t="shared" ref="CE70" si="68">IF(ISERROR(ROUNDDOWN(AC70/BY70,2)),0,(ROUNDDOWN(AC70/BY70,2)))</f>
        <v>0</v>
      </c>
      <c r="CF70" s="333"/>
      <c r="CG70" s="333"/>
      <c r="CH70" s="333"/>
      <c r="CI70" s="333"/>
      <c r="CJ70" s="179"/>
      <c r="CK70" s="314" t="str">
        <f t="shared" ref="CK70" si="69">IF(CE70=0,"",(IF((CE70&gt;=3.3),"OK","NG")))</f>
        <v/>
      </c>
      <c r="CL70" s="315"/>
      <c r="CM70" s="315"/>
      <c r="CN70" s="315"/>
      <c r="CO70" s="315"/>
      <c r="CP70" s="316"/>
      <c r="CT70" s="8"/>
      <c r="CU70" s="4"/>
      <c r="CV70" s="4"/>
      <c r="CW70" s="4"/>
      <c r="CX70" s="4"/>
      <c r="CY70" s="4"/>
      <c r="CZ70" s="4"/>
      <c r="DA70" s="8"/>
      <c r="DB70" s="8"/>
      <c r="DC70" s="8"/>
      <c r="DD70" s="8"/>
      <c r="DE70" s="8"/>
      <c r="DF70" s="8"/>
      <c r="DG70" s="8"/>
      <c r="DO70" s="4"/>
      <c r="DP70" s="4"/>
      <c r="DQ70" s="4"/>
      <c r="DR70" s="4"/>
      <c r="DS70" s="8"/>
      <c r="DT70" s="8"/>
      <c r="DU70" s="8"/>
      <c r="DV70" s="8"/>
      <c r="DW70" s="8"/>
      <c r="DX70" s="8"/>
      <c r="DY70" s="8"/>
    </row>
    <row r="71" spans="1:129" ht="8.25" customHeight="1">
      <c r="A71" s="311"/>
      <c r="B71" s="312"/>
      <c r="C71" s="313"/>
      <c r="D71" s="143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83"/>
      <c r="R71" s="83"/>
      <c r="S71" s="83"/>
      <c r="T71" s="83"/>
      <c r="U71" s="83"/>
      <c r="V71" s="84"/>
      <c r="W71" s="264"/>
      <c r="X71" s="264"/>
      <c r="Y71" s="264"/>
      <c r="Z71" s="264"/>
      <c r="AA71" s="264"/>
      <c r="AB71" s="264"/>
      <c r="AC71" s="390"/>
      <c r="AD71" s="391"/>
      <c r="AE71" s="391"/>
      <c r="AF71" s="391"/>
      <c r="AG71" s="391"/>
      <c r="AH71" s="392"/>
      <c r="AI71" s="232"/>
      <c r="AJ71" s="233"/>
      <c r="AK71" s="233"/>
      <c r="AL71" s="233"/>
      <c r="AM71" s="233"/>
      <c r="AN71" s="234"/>
      <c r="AO71" s="41"/>
      <c r="AP71" s="41"/>
      <c r="AQ71" s="41"/>
      <c r="AR71" s="41"/>
      <c r="AS71" s="41"/>
      <c r="AT71" s="41"/>
      <c r="AU71" s="105"/>
      <c r="AV71" s="106"/>
      <c r="AW71" s="106"/>
      <c r="AX71" s="106"/>
      <c r="AY71" s="106"/>
      <c r="AZ71" s="107"/>
      <c r="BA71" s="232"/>
      <c r="BB71" s="233"/>
      <c r="BC71" s="233"/>
      <c r="BD71" s="233"/>
      <c r="BE71" s="233"/>
      <c r="BF71" s="234"/>
      <c r="BG71" s="41"/>
      <c r="BH71" s="41"/>
      <c r="BI71" s="41"/>
      <c r="BJ71" s="41"/>
      <c r="BK71" s="41"/>
      <c r="BL71" s="41"/>
      <c r="BM71" s="239"/>
      <c r="BN71" s="240"/>
      <c r="BO71" s="240"/>
      <c r="BP71" s="240"/>
      <c r="BQ71" s="240"/>
      <c r="BR71" s="241"/>
      <c r="BS71" s="20"/>
      <c r="BT71" s="21"/>
      <c r="BU71" s="21"/>
      <c r="BV71" s="21"/>
      <c r="BW71" s="21"/>
      <c r="BX71" s="22"/>
      <c r="BY71" s="243"/>
      <c r="BZ71" s="233"/>
      <c r="CA71" s="233"/>
      <c r="CB71" s="233"/>
      <c r="CC71" s="233"/>
      <c r="CD71" s="234"/>
      <c r="CE71" s="41"/>
      <c r="CF71" s="41"/>
      <c r="CG71" s="41"/>
      <c r="CH71" s="41"/>
      <c r="CI71" s="41"/>
      <c r="CJ71" s="58"/>
      <c r="CK71" s="61"/>
      <c r="CL71" s="61"/>
      <c r="CM71" s="61"/>
      <c r="CN71" s="61"/>
      <c r="CO71" s="61"/>
      <c r="CP71" s="62"/>
      <c r="CT71" s="303"/>
      <c r="CU71" s="4"/>
      <c r="CV71" s="4"/>
      <c r="CW71" s="4"/>
      <c r="CX71" s="4"/>
      <c r="CY71" s="4"/>
      <c r="CZ71" s="4"/>
      <c r="DA71" s="8"/>
      <c r="DB71" s="8"/>
      <c r="DC71" s="8"/>
      <c r="DD71" s="8"/>
      <c r="DE71" s="8"/>
      <c r="DF71" s="8"/>
      <c r="DG71" s="8"/>
      <c r="DO71" s="4"/>
      <c r="DP71" s="4"/>
      <c r="DQ71" s="4"/>
      <c r="DR71" s="4"/>
      <c r="DS71" s="8"/>
      <c r="DT71" s="8"/>
      <c r="DU71" s="8"/>
      <c r="DV71" s="8"/>
      <c r="DW71" s="8"/>
      <c r="DX71" s="8"/>
      <c r="DY71" s="8"/>
    </row>
    <row r="72" spans="1:129" ht="8.25" customHeight="1">
      <c r="A72" s="311"/>
      <c r="B72" s="312"/>
      <c r="C72" s="313"/>
      <c r="D72" s="143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83"/>
      <c r="R72" s="83"/>
      <c r="S72" s="83"/>
      <c r="T72" s="83"/>
      <c r="U72" s="83"/>
      <c r="V72" s="84"/>
      <c r="W72" s="264"/>
      <c r="X72" s="264"/>
      <c r="Y72" s="264"/>
      <c r="Z72" s="264"/>
      <c r="AA72" s="264"/>
      <c r="AB72" s="264"/>
      <c r="AC72" s="393"/>
      <c r="AD72" s="394"/>
      <c r="AE72" s="394"/>
      <c r="AF72" s="394"/>
      <c r="AG72" s="394"/>
      <c r="AH72" s="395"/>
      <c r="AI72" s="328"/>
      <c r="AJ72" s="329"/>
      <c r="AK72" s="329"/>
      <c r="AL72" s="329"/>
      <c r="AM72" s="329"/>
      <c r="AN72" s="330"/>
      <c r="AO72" s="41"/>
      <c r="AP72" s="41"/>
      <c r="AQ72" s="41"/>
      <c r="AR72" s="41"/>
      <c r="AS72" s="41"/>
      <c r="AT72" s="41"/>
      <c r="AU72" s="179"/>
      <c r="AV72" s="180"/>
      <c r="AW72" s="180"/>
      <c r="AX72" s="180"/>
      <c r="AY72" s="180"/>
      <c r="AZ72" s="327"/>
      <c r="BA72" s="328"/>
      <c r="BB72" s="329"/>
      <c r="BC72" s="329"/>
      <c r="BD72" s="329"/>
      <c r="BE72" s="329"/>
      <c r="BF72" s="330"/>
      <c r="BG72" s="41"/>
      <c r="BH72" s="41"/>
      <c r="BI72" s="41"/>
      <c r="BJ72" s="41"/>
      <c r="BK72" s="41"/>
      <c r="BL72" s="41"/>
      <c r="BM72" s="334"/>
      <c r="BN72" s="335"/>
      <c r="BO72" s="335"/>
      <c r="BP72" s="335"/>
      <c r="BQ72" s="335"/>
      <c r="BR72" s="336"/>
      <c r="BS72" s="20"/>
      <c r="BT72" s="21"/>
      <c r="BU72" s="21"/>
      <c r="BV72" s="21"/>
      <c r="BW72" s="21"/>
      <c r="BX72" s="22"/>
      <c r="BY72" s="337"/>
      <c r="BZ72" s="329"/>
      <c r="CA72" s="329"/>
      <c r="CB72" s="329"/>
      <c r="CC72" s="329"/>
      <c r="CD72" s="330"/>
      <c r="CE72" s="41"/>
      <c r="CF72" s="41"/>
      <c r="CG72" s="41"/>
      <c r="CH72" s="41"/>
      <c r="CI72" s="41"/>
      <c r="CJ72" s="58"/>
      <c r="CK72" s="61"/>
      <c r="CL72" s="61"/>
      <c r="CM72" s="61"/>
      <c r="CN72" s="61"/>
      <c r="CO72" s="61"/>
      <c r="CP72" s="62"/>
      <c r="CT72" s="303"/>
      <c r="CU72" s="4"/>
      <c r="CV72" s="4"/>
      <c r="CW72" s="4"/>
      <c r="CX72" s="4"/>
      <c r="CY72" s="4"/>
      <c r="CZ72" s="4"/>
      <c r="DA72" s="8"/>
      <c r="DB72" s="8"/>
      <c r="DC72" s="8"/>
      <c r="DD72" s="8"/>
      <c r="DE72" s="8"/>
      <c r="DF72" s="8"/>
      <c r="DG72" s="8"/>
      <c r="DO72" s="4"/>
      <c r="DP72" s="4"/>
      <c r="DQ72" s="4"/>
      <c r="DR72" s="4"/>
      <c r="DS72" s="8"/>
      <c r="DT72" s="8"/>
      <c r="DU72" s="8"/>
      <c r="DV72" s="8"/>
      <c r="DW72" s="8"/>
      <c r="DX72" s="8"/>
      <c r="DY72" s="8"/>
    </row>
    <row r="73" spans="1:129" ht="8.25" customHeight="1">
      <c r="A73" s="311">
        <v>2</v>
      </c>
      <c r="B73" s="312"/>
      <c r="C73" s="313"/>
      <c r="D73" s="156" t="s">
        <v>26</v>
      </c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83"/>
      <c r="R73" s="83"/>
      <c r="S73" s="83"/>
      <c r="T73" s="83"/>
      <c r="U73" s="83"/>
      <c r="V73" s="84"/>
      <c r="W73" s="264"/>
      <c r="X73" s="264"/>
      <c r="Y73" s="264"/>
      <c r="Z73" s="264"/>
      <c r="AA73" s="264"/>
      <c r="AB73" s="264"/>
      <c r="AC73" s="396"/>
      <c r="AD73" s="397"/>
      <c r="AE73" s="397"/>
      <c r="AF73" s="397"/>
      <c r="AG73" s="397"/>
      <c r="AH73" s="398"/>
      <c r="AI73" s="229"/>
      <c r="AJ73" s="230"/>
      <c r="AK73" s="230"/>
      <c r="AL73" s="230"/>
      <c r="AM73" s="230"/>
      <c r="AN73" s="231"/>
      <c r="AO73" s="333"/>
      <c r="AP73" s="333"/>
      <c r="AQ73" s="333"/>
      <c r="AR73" s="333"/>
      <c r="AS73" s="333"/>
      <c r="AT73" s="179"/>
      <c r="AU73" s="102"/>
      <c r="AV73" s="103"/>
      <c r="AW73" s="103"/>
      <c r="AX73" s="103"/>
      <c r="AY73" s="103"/>
      <c r="AZ73" s="104"/>
      <c r="BA73" s="229"/>
      <c r="BB73" s="230"/>
      <c r="BC73" s="230"/>
      <c r="BD73" s="230"/>
      <c r="BE73" s="230"/>
      <c r="BF73" s="231"/>
      <c r="BG73" s="333"/>
      <c r="BH73" s="333"/>
      <c r="BI73" s="333"/>
      <c r="BJ73" s="333"/>
      <c r="BK73" s="333"/>
      <c r="BL73" s="179"/>
      <c r="BM73" s="236"/>
      <c r="BN73" s="237"/>
      <c r="BO73" s="237"/>
      <c r="BP73" s="237"/>
      <c r="BQ73" s="237"/>
      <c r="BR73" s="238"/>
      <c r="BS73" s="20"/>
      <c r="BT73" s="21"/>
      <c r="BU73" s="21"/>
      <c r="BV73" s="21"/>
      <c r="BW73" s="21"/>
      <c r="BX73" s="22"/>
      <c r="BY73" s="243"/>
      <c r="BZ73" s="233"/>
      <c r="CA73" s="233"/>
      <c r="CB73" s="233"/>
      <c r="CC73" s="233"/>
      <c r="CD73" s="234"/>
      <c r="CE73" s="333"/>
      <c r="CF73" s="333"/>
      <c r="CG73" s="333"/>
      <c r="CH73" s="333"/>
      <c r="CI73" s="333"/>
      <c r="CJ73" s="179"/>
      <c r="CK73" s="314"/>
      <c r="CL73" s="315"/>
      <c r="CM73" s="315"/>
      <c r="CN73" s="315"/>
      <c r="CO73" s="315"/>
      <c r="CP73" s="316"/>
      <c r="CT73" s="303"/>
      <c r="CU73" s="5"/>
      <c r="CV73" s="5"/>
      <c r="CW73" s="5"/>
      <c r="CX73" s="5"/>
      <c r="CY73" s="5"/>
      <c r="CZ73" s="5"/>
      <c r="DA73" s="8"/>
      <c r="DB73" s="8"/>
      <c r="DC73" s="8"/>
      <c r="DD73" s="8"/>
      <c r="DE73" s="8"/>
      <c r="DF73" s="8"/>
      <c r="DG73" s="8"/>
      <c r="DO73" s="5"/>
      <c r="DP73" s="5"/>
      <c r="DQ73" s="5"/>
      <c r="DR73" s="5"/>
      <c r="DS73" s="8"/>
      <c r="DT73" s="8"/>
      <c r="DU73" s="8"/>
      <c r="DV73" s="8"/>
      <c r="DW73" s="8"/>
      <c r="DX73" s="8"/>
      <c r="DY73" s="8"/>
    </row>
    <row r="74" spans="1:129" ht="8.25" customHeight="1">
      <c r="A74" s="311"/>
      <c r="B74" s="312"/>
      <c r="C74" s="313"/>
      <c r="D74" s="143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83"/>
      <c r="R74" s="83"/>
      <c r="S74" s="83"/>
      <c r="T74" s="83"/>
      <c r="U74" s="83"/>
      <c r="V74" s="84"/>
      <c r="W74" s="264"/>
      <c r="X74" s="264"/>
      <c r="Y74" s="264"/>
      <c r="Z74" s="264"/>
      <c r="AA74" s="264"/>
      <c r="AB74" s="264"/>
      <c r="AC74" s="390"/>
      <c r="AD74" s="391"/>
      <c r="AE74" s="391"/>
      <c r="AF74" s="391"/>
      <c r="AG74" s="391"/>
      <c r="AH74" s="392"/>
      <c r="AI74" s="232"/>
      <c r="AJ74" s="233"/>
      <c r="AK74" s="233"/>
      <c r="AL74" s="233"/>
      <c r="AM74" s="233"/>
      <c r="AN74" s="234"/>
      <c r="AO74" s="41"/>
      <c r="AP74" s="41"/>
      <c r="AQ74" s="41"/>
      <c r="AR74" s="41"/>
      <c r="AS74" s="41"/>
      <c r="AT74" s="58"/>
      <c r="AU74" s="105"/>
      <c r="AV74" s="106"/>
      <c r="AW74" s="106"/>
      <c r="AX74" s="106"/>
      <c r="AY74" s="106"/>
      <c r="AZ74" s="107"/>
      <c r="BA74" s="232"/>
      <c r="BB74" s="233"/>
      <c r="BC74" s="233"/>
      <c r="BD74" s="233"/>
      <c r="BE74" s="233"/>
      <c r="BF74" s="234"/>
      <c r="BG74" s="41"/>
      <c r="BH74" s="41"/>
      <c r="BI74" s="41"/>
      <c r="BJ74" s="41"/>
      <c r="BK74" s="41"/>
      <c r="BL74" s="58"/>
      <c r="BM74" s="239"/>
      <c r="BN74" s="240"/>
      <c r="BO74" s="240"/>
      <c r="BP74" s="240"/>
      <c r="BQ74" s="240"/>
      <c r="BR74" s="241"/>
      <c r="BS74" s="20"/>
      <c r="BT74" s="21"/>
      <c r="BU74" s="21"/>
      <c r="BV74" s="21"/>
      <c r="BW74" s="21"/>
      <c r="BX74" s="22"/>
      <c r="BY74" s="243"/>
      <c r="BZ74" s="233"/>
      <c r="CA74" s="233"/>
      <c r="CB74" s="233"/>
      <c r="CC74" s="233"/>
      <c r="CD74" s="234"/>
      <c r="CE74" s="41"/>
      <c r="CF74" s="41"/>
      <c r="CG74" s="41"/>
      <c r="CH74" s="41"/>
      <c r="CI74" s="41"/>
      <c r="CJ74" s="58"/>
      <c r="CK74" s="61"/>
      <c r="CL74" s="61"/>
      <c r="CM74" s="61"/>
      <c r="CN74" s="61"/>
      <c r="CO74" s="61"/>
      <c r="CP74" s="62"/>
      <c r="CT74" s="303"/>
      <c r="CU74" s="5"/>
      <c r="CV74" s="5"/>
      <c r="CW74" s="5"/>
      <c r="CX74" s="5"/>
      <c r="CY74" s="5"/>
      <c r="CZ74" s="5"/>
      <c r="DA74" s="8"/>
      <c r="DB74" s="8"/>
      <c r="DC74" s="8"/>
      <c r="DD74" s="8"/>
      <c r="DE74" s="8"/>
      <c r="DF74" s="8"/>
      <c r="DG74" s="8"/>
      <c r="DO74" s="5"/>
      <c r="DP74" s="5"/>
      <c r="DQ74" s="5"/>
      <c r="DR74" s="5"/>
      <c r="DS74" s="8"/>
      <c r="DT74" s="8"/>
      <c r="DU74" s="8"/>
      <c r="DV74" s="8"/>
      <c r="DW74" s="8"/>
      <c r="DX74" s="8"/>
      <c r="DY74" s="8"/>
    </row>
    <row r="75" spans="1:129" ht="8.25" customHeight="1">
      <c r="A75" s="311"/>
      <c r="B75" s="312"/>
      <c r="C75" s="313"/>
      <c r="D75" s="143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83"/>
      <c r="R75" s="83"/>
      <c r="S75" s="83"/>
      <c r="T75" s="83"/>
      <c r="U75" s="83"/>
      <c r="V75" s="84"/>
      <c r="W75" s="264"/>
      <c r="X75" s="264"/>
      <c r="Y75" s="264"/>
      <c r="Z75" s="264"/>
      <c r="AA75" s="264"/>
      <c r="AB75" s="264"/>
      <c r="AC75" s="393"/>
      <c r="AD75" s="394"/>
      <c r="AE75" s="394"/>
      <c r="AF75" s="394"/>
      <c r="AG75" s="394"/>
      <c r="AH75" s="395"/>
      <c r="AI75" s="328"/>
      <c r="AJ75" s="329"/>
      <c r="AK75" s="329"/>
      <c r="AL75" s="329"/>
      <c r="AM75" s="329"/>
      <c r="AN75" s="330"/>
      <c r="AO75" s="235"/>
      <c r="AP75" s="235"/>
      <c r="AQ75" s="235"/>
      <c r="AR75" s="235"/>
      <c r="AS75" s="235"/>
      <c r="AT75" s="102"/>
      <c r="AU75" s="179"/>
      <c r="AV75" s="180"/>
      <c r="AW75" s="180"/>
      <c r="AX75" s="180"/>
      <c r="AY75" s="180"/>
      <c r="AZ75" s="327"/>
      <c r="BA75" s="328"/>
      <c r="BB75" s="329"/>
      <c r="BC75" s="329"/>
      <c r="BD75" s="329"/>
      <c r="BE75" s="329"/>
      <c r="BF75" s="330"/>
      <c r="BG75" s="235"/>
      <c r="BH75" s="235"/>
      <c r="BI75" s="235"/>
      <c r="BJ75" s="235"/>
      <c r="BK75" s="235"/>
      <c r="BL75" s="102"/>
      <c r="BM75" s="334"/>
      <c r="BN75" s="335"/>
      <c r="BO75" s="335"/>
      <c r="BP75" s="335"/>
      <c r="BQ75" s="335"/>
      <c r="BR75" s="336"/>
      <c r="BS75" s="20"/>
      <c r="BT75" s="21"/>
      <c r="BU75" s="21"/>
      <c r="BV75" s="21"/>
      <c r="BW75" s="21"/>
      <c r="BX75" s="22"/>
      <c r="BY75" s="337"/>
      <c r="BZ75" s="329"/>
      <c r="CA75" s="329"/>
      <c r="CB75" s="329"/>
      <c r="CC75" s="329"/>
      <c r="CD75" s="330"/>
      <c r="CE75" s="235"/>
      <c r="CF75" s="235"/>
      <c r="CG75" s="235"/>
      <c r="CH75" s="235"/>
      <c r="CI75" s="235"/>
      <c r="CJ75" s="102"/>
      <c r="CK75" s="61"/>
      <c r="CL75" s="61"/>
      <c r="CM75" s="61"/>
      <c r="CN75" s="61"/>
      <c r="CO75" s="61"/>
      <c r="CP75" s="62"/>
      <c r="CT75" s="8"/>
      <c r="CU75" s="5"/>
      <c r="CV75" s="5"/>
      <c r="CW75" s="5"/>
      <c r="CX75" s="5"/>
      <c r="CY75" s="5"/>
      <c r="CZ75" s="5"/>
      <c r="DA75" s="8"/>
      <c r="DB75" s="8"/>
      <c r="DC75" s="8"/>
      <c r="DD75" s="8"/>
      <c r="DE75" s="8"/>
      <c r="DF75" s="8"/>
      <c r="DG75" s="8"/>
      <c r="DO75" s="5"/>
      <c r="DP75" s="5"/>
      <c r="DQ75" s="5"/>
      <c r="DR75" s="5"/>
      <c r="DS75" s="8"/>
      <c r="DT75" s="8"/>
      <c r="DU75" s="8"/>
      <c r="DV75" s="8"/>
      <c r="DW75" s="8"/>
      <c r="DX75" s="8"/>
      <c r="DY75" s="8"/>
    </row>
    <row r="76" spans="1:129" ht="8.25" customHeight="1">
      <c r="A76" s="311">
        <v>3</v>
      </c>
      <c r="B76" s="312"/>
      <c r="C76" s="313"/>
      <c r="D76" s="156" t="s">
        <v>26</v>
      </c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83"/>
      <c r="R76" s="83"/>
      <c r="S76" s="83"/>
      <c r="T76" s="83"/>
      <c r="U76" s="83"/>
      <c r="V76" s="84"/>
      <c r="W76" s="264"/>
      <c r="X76" s="264"/>
      <c r="Y76" s="264"/>
      <c r="Z76" s="264"/>
      <c r="AA76" s="264"/>
      <c r="AB76" s="264"/>
      <c r="AC76" s="60"/>
      <c r="AD76" s="60"/>
      <c r="AE76" s="60"/>
      <c r="AF76" s="60"/>
      <c r="AG76" s="60"/>
      <c r="AH76" s="96"/>
      <c r="AI76" s="331"/>
      <c r="AJ76" s="332"/>
      <c r="AK76" s="332"/>
      <c r="AL76" s="332"/>
      <c r="AM76" s="332"/>
      <c r="AN76" s="332"/>
      <c r="AO76" s="41"/>
      <c r="AP76" s="41"/>
      <c r="AQ76" s="41"/>
      <c r="AR76" s="41"/>
      <c r="AS76" s="41"/>
      <c r="AT76" s="41"/>
      <c r="AU76" s="102"/>
      <c r="AV76" s="103"/>
      <c r="AW76" s="103"/>
      <c r="AX76" s="103"/>
      <c r="AY76" s="103"/>
      <c r="AZ76" s="104"/>
      <c r="BA76" s="229"/>
      <c r="BB76" s="230"/>
      <c r="BC76" s="230"/>
      <c r="BD76" s="230"/>
      <c r="BE76" s="230"/>
      <c r="BF76" s="231"/>
      <c r="BG76" s="41"/>
      <c r="BH76" s="41"/>
      <c r="BI76" s="41"/>
      <c r="BJ76" s="41"/>
      <c r="BK76" s="41"/>
      <c r="BL76" s="41"/>
      <c r="BM76" s="236"/>
      <c r="BN76" s="237"/>
      <c r="BO76" s="237"/>
      <c r="BP76" s="237"/>
      <c r="BQ76" s="237"/>
      <c r="BR76" s="238"/>
      <c r="BS76" s="20"/>
      <c r="BT76" s="21"/>
      <c r="BU76" s="21"/>
      <c r="BV76" s="21"/>
      <c r="BW76" s="21"/>
      <c r="BX76" s="22"/>
      <c r="BY76" s="243"/>
      <c r="BZ76" s="233"/>
      <c r="CA76" s="233"/>
      <c r="CB76" s="233"/>
      <c r="CC76" s="233"/>
      <c r="CD76" s="234"/>
      <c r="CE76" s="41"/>
      <c r="CF76" s="41"/>
      <c r="CG76" s="41"/>
      <c r="CH76" s="41"/>
      <c r="CI76" s="41"/>
      <c r="CJ76" s="58"/>
      <c r="CK76" s="314"/>
      <c r="CL76" s="315"/>
      <c r="CM76" s="315"/>
      <c r="CN76" s="315"/>
      <c r="CO76" s="315"/>
      <c r="CP76" s="316"/>
      <c r="CT76" s="8"/>
      <c r="CU76" s="5"/>
      <c r="CV76" s="5"/>
      <c r="CW76" s="5"/>
      <c r="CX76" s="5"/>
      <c r="CY76" s="5"/>
      <c r="CZ76" s="5"/>
      <c r="DA76" s="8"/>
      <c r="DB76" s="8"/>
      <c r="DC76" s="8"/>
      <c r="DD76" s="8"/>
      <c r="DE76" s="8"/>
      <c r="DF76" s="8"/>
      <c r="DG76" s="8"/>
      <c r="DO76" s="5"/>
      <c r="DP76" s="5"/>
      <c r="DQ76" s="5"/>
      <c r="DR76" s="5"/>
      <c r="DS76" s="8"/>
      <c r="DT76" s="8"/>
      <c r="DU76" s="8"/>
      <c r="DV76" s="8"/>
      <c r="DW76" s="8"/>
      <c r="DX76" s="8"/>
      <c r="DY76" s="8"/>
    </row>
    <row r="77" spans="1:129" ht="8.25" customHeight="1">
      <c r="A77" s="311"/>
      <c r="B77" s="312"/>
      <c r="C77" s="313"/>
      <c r="D77" s="143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83"/>
      <c r="R77" s="83"/>
      <c r="S77" s="83"/>
      <c r="T77" s="83"/>
      <c r="U77" s="83"/>
      <c r="V77" s="84"/>
      <c r="W77" s="264"/>
      <c r="X77" s="264"/>
      <c r="Y77" s="264"/>
      <c r="Z77" s="264"/>
      <c r="AA77" s="264"/>
      <c r="AB77" s="264"/>
      <c r="AC77" s="60"/>
      <c r="AD77" s="60"/>
      <c r="AE77" s="60"/>
      <c r="AF77" s="60"/>
      <c r="AG77" s="60"/>
      <c r="AH77" s="96"/>
      <c r="AI77" s="331"/>
      <c r="AJ77" s="332"/>
      <c r="AK77" s="332"/>
      <c r="AL77" s="332"/>
      <c r="AM77" s="332"/>
      <c r="AN77" s="332"/>
      <c r="AO77" s="41"/>
      <c r="AP77" s="41"/>
      <c r="AQ77" s="41"/>
      <c r="AR77" s="41"/>
      <c r="AS77" s="41"/>
      <c r="AT77" s="41"/>
      <c r="AU77" s="105"/>
      <c r="AV77" s="106"/>
      <c r="AW77" s="106"/>
      <c r="AX77" s="106"/>
      <c r="AY77" s="106"/>
      <c r="AZ77" s="107"/>
      <c r="BA77" s="232"/>
      <c r="BB77" s="233"/>
      <c r="BC77" s="233"/>
      <c r="BD77" s="233"/>
      <c r="BE77" s="233"/>
      <c r="BF77" s="234"/>
      <c r="BG77" s="41"/>
      <c r="BH77" s="41"/>
      <c r="BI77" s="41"/>
      <c r="BJ77" s="41"/>
      <c r="BK77" s="41"/>
      <c r="BL77" s="41"/>
      <c r="BM77" s="239"/>
      <c r="BN77" s="240"/>
      <c r="BO77" s="240"/>
      <c r="BP77" s="240"/>
      <c r="BQ77" s="240"/>
      <c r="BR77" s="241"/>
      <c r="BS77" s="20"/>
      <c r="BT77" s="21"/>
      <c r="BU77" s="21"/>
      <c r="BV77" s="21"/>
      <c r="BW77" s="21"/>
      <c r="BX77" s="22"/>
      <c r="BY77" s="243"/>
      <c r="BZ77" s="233"/>
      <c r="CA77" s="233"/>
      <c r="CB77" s="233"/>
      <c r="CC77" s="233"/>
      <c r="CD77" s="234"/>
      <c r="CE77" s="41"/>
      <c r="CF77" s="41"/>
      <c r="CG77" s="41"/>
      <c r="CH77" s="41"/>
      <c r="CI77" s="41"/>
      <c r="CJ77" s="58"/>
      <c r="CK77" s="61"/>
      <c r="CL77" s="61"/>
      <c r="CM77" s="61"/>
      <c r="CN77" s="61"/>
      <c r="CO77" s="61"/>
      <c r="CP77" s="62"/>
      <c r="CT77" s="8"/>
      <c r="CU77" s="5"/>
      <c r="CV77" s="5"/>
      <c r="CW77" s="5"/>
      <c r="CX77" s="5"/>
      <c r="CY77" s="5"/>
      <c r="CZ77" s="5"/>
      <c r="DA77" s="8"/>
      <c r="DB77" s="8"/>
      <c r="DC77" s="8"/>
      <c r="DD77" s="8"/>
      <c r="DE77" s="8"/>
      <c r="DF77" s="8"/>
      <c r="DG77" s="8"/>
      <c r="DO77" s="5"/>
      <c r="DP77" s="5"/>
      <c r="DQ77" s="5"/>
      <c r="DR77" s="5"/>
      <c r="DS77" s="8"/>
      <c r="DT77" s="8"/>
      <c r="DU77" s="8"/>
      <c r="DV77" s="8"/>
      <c r="DW77" s="8"/>
      <c r="DX77" s="8"/>
      <c r="DY77" s="8"/>
    </row>
    <row r="78" spans="1:129" ht="8.25" customHeight="1">
      <c r="A78" s="311"/>
      <c r="B78" s="312"/>
      <c r="C78" s="313"/>
      <c r="D78" s="14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83"/>
      <c r="R78" s="83"/>
      <c r="S78" s="83"/>
      <c r="T78" s="83"/>
      <c r="U78" s="83"/>
      <c r="V78" s="84"/>
      <c r="W78" s="264"/>
      <c r="X78" s="264"/>
      <c r="Y78" s="264"/>
      <c r="Z78" s="264"/>
      <c r="AA78" s="264"/>
      <c r="AB78" s="264"/>
      <c r="AC78" s="60"/>
      <c r="AD78" s="60"/>
      <c r="AE78" s="60"/>
      <c r="AF78" s="60"/>
      <c r="AG78" s="60"/>
      <c r="AH78" s="96"/>
      <c r="AI78" s="331"/>
      <c r="AJ78" s="332"/>
      <c r="AK78" s="332"/>
      <c r="AL78" s="332"/>
      <c r="AM78" s="332"/>
      <c r="AN78" s="332"/>
      <c r="AO78" s="41"/>
      <c r="AP78" s="41"/>
      <c r="AQ78" s="41"/>
      <c r="AR78" s="41"/>
      <c r="AS78" s="41"/>
      <c r="AT78" s="41"/>
      <c r="AU78" s="179"/>
      <c r="AV78" s="180"/>
      <c r="AW78" s="180"/>
      <c r="AX78" s="180"/>
      <c r="AY78" s="180"/>
      <c r="AZ78" s="327"/>
      <c r="BA78" s="328"/>
      <c r="BB78" s="329"/>
      <c r="BC78" s="329"/>
      <c r="BD78" s="329"/>
      <c r="BE78" s="329"/>
      <c r="BF78" s="330"/>
      <c r="BG78" s="41"/>
      <c r="BH78" s="41"/>
      <c r="BI78" s="41"/>
      <c r="BJ78" s="41"/>
      <c r="BK78" s="41"/>
      <c r="BL78" s="41"/>
      <c r="BM78" s="334"/>
      <c r="BN78" s="335"/>
      <c r="BO78" s="335"/>
      <c r="BP78" s="335"/>
      <c r="BQ78" s="335"/>
      <c r="BR78" s="336"/>
      <c r="BS78" s="20"/>
      <c r="BT78" s="21"/>
      <c r="BU78" s="21"/>
      <c r="BV78" s="21"/>
      <c r="BW78" s="21"/>
      <c r="BX78" s="22"/>
      <c r="BY78" s="337"/>
      <c r="BZ78" s="329"/>
      <c r="CA78" s="329"/>
      <c r="CB78" s="329"/>
      <c r="CC78" s="329"/>
      <c r="CD78" s="330"/>
      <c r="CE78" s="41"/>
      <c r="CF78" s="41"/>
      <c r="CG78" s="41"/>
      <c r="CH78" s="41"/>
      <c r="CI78" s="41"/>
      <c r="CJ78" s="58"/>
      <c r="CK78" s="61"/>
      <c r="CL78" s="61"/>
      <c r="CM78" s="61"/>
      <c r="CN78" s="61"/>
      <c r="CO78" s="61"/>
      <c r="CP78" s="62"/>
      <c r="CT78" s="8"/>
      <c r="CU78" s="5"/>
      <c r="CV78" s="5"/>
      <c r="CW78" s="5"/>
      <c r="CX78" s="5"/>
      <c r="CY78" s="5"/>
      <c r="CZ78" s="5"/>
      <c r="DA78" s="8"/>
      <c r="DB78" s="8"/>
      <c r="DC78" s="8"/>
      <c r="DD78" s="8"/>
      <c r="DE78" s="8"/>
      <c r="DF78" s="8"/>
      <c r="DG78" s="8"/>
      <c r="DO78" s="5"/>
      <c r="DP78" s="5"/>
      <c r="DQ78" s="5"/>
      <c r="DR78" s="5"/>
      <c r="DS78" s="8"/>
      <c r="DT78" s="8"/>
      <c r="DU78" s="8"/>
      <c r="DV78" s="8"/>
      <c r="DW78" s="8"/>
      <c r="DX78" s="8"/>
      <c r="DY78" s="8"/>
    </row>
    <row r="79" spans="1:129" ht="8.25" customHeight="1">
      <c r="A79" s="255">
        <v>4</v>
      </c>
      <c r="B79" s="256"/>
      <c r="C79" s="257"/>
      <c r="D79" s="156" t="s">
        <v>26</v>
      </c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83"/>
      <c r="R79" s="83"/>
      <c r="S79" s="83"/>
      <c r="T79" s="83"/>
      <c r="U79" s="83"/>
      <c r="V79" s="84"/>
      <c r="W79" s="264"/>
      <c r="X79" s="264"/>
      <c r="Y79" s="264"/>
      <c r="Z79" s="264"/>
      <c r="AA79" s="264"/>
      <c r="AB79" s="264"/>
      <c r="AC79" s="60"/>
      <c r="AD79" s="60"/>
      <c r="AE79" s="60"/>
      <c r="AF79" s="60"/>
      <c r="AG79" s="60"/>
      <c r="AH79" s="96"/>
      <c r="AI79" s="230"/>
      <c r="AJ79" s="230"/>
      <c r="AK79" s="230"/>
      <c r="AL79" s="230"/>
      <c r="AM79" s="230"/>
      <c r="AN79" s="231"/>
      <c r="AO79" s="41"/>
      <c r="AP79" s="41"/>
      <c r="AQ79" s="41"/>
      <c r="AR79" s="41"/>
      <c r="AS79" s="41"/>
      <c r="AT79" s="41"/>
      <c r="AU79" s="102"/>
      <c r="AV79" s="103"/>
      <c r="AW79" s="103"/>
      <c r="AX79" s="103"/>
      <c r="AY79" s="103"/>
      <c r="AZ79" s="104"/>
      <c r="BA79" s="229"/>
      <c r="BB79" s="230"/>
      <c r="BC79" s="230"/>
      <c r="BD79" s="230"/>
      <c r="BE79" s="230"/>
      <c r="BF79" s="231"/>
      <c r="BG79" s="41"/>
      <c r="BH79" s="41"/>
      <c r="BI79" s="41"/>
      <c r="BJ79" s="41"/>
      <c r="BK79" s="41"/>
      <c r="BL79" s="41"/>
      <c r="BM79" s="236"/>
      <c r="BN79" s="237"/>
      <c r="BO79" s="237"/>
      <c r="BP79" s="237"/>
      <c r="BQ79" s="237"/>
      <c r="BR79" s="238"/>
      <c r="BS79" s="20"/>
      <c r="BT79" s="21"/>
      <c r="BU79" s="21"/>
      <c r="BV79" s="21"/>
      <c r="BW79" s="21"/>
      <c r="BX79" s="22"/>
      <c r="BY79" s="243"/>
      <c r="BZ79" s="233"/>
      <c r="CA79" s="233"/>
      <c r="CB79" s="233"/>
      <c r="CC79" s="233"/>
      <c r="CD79" s="234"/>
      <c r="CE79" s="41"/>
      <c r="CF79" s="41"/>
      <c r="CG79" s="41"/>
      <c r="CH79" s="41"/>
      <c r="CI79" s="41"/>
      <c r="CJ79" s="58"/>
      <c r="CK79" s="314"/>
      <c r="CL79" s="315"/>
      <c r="CM79" s="315"/>
      <c r="CN79" s="315"/>
      <c r="CO79" s="315"/>
      <c r="CP79" s="316"/>
      <c r="CT79" s="8"/>
      <c r="CU79" s="5"/>
      <c r="CV79" s="5"/>
      <c r="CW79" s="5"/>
      <c r="CX79" s="5"/>
      <c r="CY79" s="5"/>
      <c r="CZ79" s="5"/>
      <c r="DA79" s="8"/>
      <c r="DB79" s="8"/>
      <c r="DC79" s="8"/>
      <c r="DD79" s="8"/>
      <c r="DE79" s="8"/>
      <c r="DF79" s="8"/>
      <c r="DG79" s="8"/>
      <c r="DO79" s="5"/>
      <c r="DP79" s="5"/>
      <c r="DQ79" s="5"/>
      <c r="DR79" s="5"/>
      <c r="DS79" s="8"/>
      <c r="DT79" s="8"/>
      <c r="DU79" s="8"/>
      <c r="DV79" s="8"/>
      <c r="DW79" s="8"/>
      <c r="DX79" s="8"/>
      <c r="DY79" s="8"/>
    </row>
    <row r="80" spans="1:129" ht="8.25" customHeight="1">
      <c r="A80" s="258"/>
      <c r="B80" s="259"/>
      <c r="C80" s="260"/>
      <c r="D80" s="143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83"/>
      <c r="R80" s="83"/>
      <c r="S80" s="83"/>
      <c r="T80" s="83"/>
      <c r="U80" s="83"/>
      <c r="V80" s="84"/>
      <c r="W80" s="264"/>
      <c r="X80" s="264"/>
      <c r="Y80" s="264"/>
      <c r="Z80" s="264"/>
      <c r="AA80" s="264"/>
      <c r="AB80" s="264"/>
      <c r="AC80" s="60"/>
      <c r="AD80" s="60"/>
      <c r="AE80" s="60"/>
      <c r="AF80" s="60"/>
      <c r="AG80" s="60"/>
      <c r="AH80" s="96"/>
      <c r="AI80" s="233"/>
      <c r="AJ80" s="233"/>
      <c r="AK80" s="233"/>
      <c r="AL80" s="233"/>
      <c r="AM80" s="233"/>
      <c r="AN80" s="234"/>
      <c r="AO80" s="41"/>
      <c r="AP80" s="41"/>
      <c r="AQ80" s="41"/>
      <c r="AR80" s="41"/>
      <c r="AS80" s="41"/>
      <c r="AT80" s="41"/>
      <c r="AU80" s="105"/>
      <c r="AV80" s="106"/>
      <c r="AW80" s="106"/>
      <c r="AX80" s="106"/>
      <c r="AY80" s="106"/>
      <c r="AZ80" s="107"/>
      <c r="BA80" s="232"/>
      <c r="BB80" s="233"/>
      <c r="BC80" s="233"/>
      <c r="BD80" s="233"/>
      <c r="BE80" s="233"/>
      <c r="BF80" s="234"/>
      <c r="BG80" s="41"/>
      <c r="BH80" s="41"/>
      <c r="BI80" s="41"/>
      <c r="BJ80" s="41"/>
      <c r="BK80" s="41"/>
      <c r="BL80" s="41"/>
      <c r="BM80" s="239"/>
      <c r="BN80" s="240"/>
      <c r="BO80" s="240"/>
      <c r="BP80" s="240"/>
      <c r="BQ80" s="240"/>
      <c r="BR80" s="241"/>
      <c r="BS80" s="20"/>
      <c r="BT80" s="21"/>
      <c r="BU80" s="21"/>
      <c r="BV80" s="21"/>
      <c r="BW80" s="21"/>
      <c r="BX80" s="22"/>
      <c r="BY80" s="243"/>
      <c r="BZ80" s="233"/>
      <c r="CA80" s="233"/>
      <c r="CB80" s="233"/>
      <c r="CC80" s="233"/>
      <c r="CD80" s="234"/>
      <c r="CE80" s="41"/>
      <c r="CF80" s="41"/>
      <c r="CG80" s="41"/>
      <c r="CH80" s="41"/>
      <c r="CI80" s="41"/>
      <c r="CJ80" s="58"/>
      <c r="CK80" s="61"/>
      <c r="CL80" s="61"/>
      <c r="CM80" s="61"/>
      <c r="CN80" s="61"/>
      <c r="CO80" s="61"/>
      <c r="CP80" s="62"/>
      <c r="CT80" s="8"/>
      <c r="CU80" s="5"/>
      <c r="CV80" s="5"/>
      <c r="CW80" s="5"/>
      <c r="CX80" s="5"/>
      <c r="CY80" s="5"/>
      <c r="CZ80" s="5"/>
      <c r="DA80" s="8"/>
      <c r="DB80" s="8"/>
      <c r="DC80" s="8"/>
      <c r="DD80" s="8"/>
      <c r="DE80" s="8"/>
      <c r="DF80" s="8"/>
      <c r="DG80" s="8"/>
      <c r="DO80" s="5"/>
      <c r="DP80" s="5"/>
      <c r="DQ80" s="5"/>
      <c r="DR80" s="5"/>
      <c r="DS80" s="8"/>
      <c r="DT80" s="8"/>
      <c r="DU80" s="8"/>
      <c r="DV80" s="8"/>
      <c r="DW80" s="8"/>
      <c r="DX80" s="8"/>
      <c r="DY80" s="8"/>
    </row>
    <row r="81" spans="1:129" ht="8.25" customHeight="1">
      <c r="A81" s="258"/>
      <c r="B81" s="259"/>
      <c r="C81" s="260"/>
      <c r="D81" s="261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262"/>
      <c r="R81" s="262"/>
      <c r="S81" s="262"/>
      <c r="T81" s="262"/>
      <c r="U81" s="262"/>
      <c r="V81" s="263"/>
      <c r="W81" s="265"/>
      <c r="X81" s="265"/>
      <c r="Y81" s="265"/>
      <c r="Z81" s="265"/>
      <c r="AA81" s="265"/>
      <c r="AB81" s="265"/>
      <c r="AC81" s="266"/>
      <c r="AD81" s="266"/>
      <c r="AE81" s="266"/>
      <c r="AF81" s="266"/>
      <c r="AG81" s="266"/>
      <c r="AH81" s="267"/>
      <c r="AI81" s="233"/>
      <c r="AJ81" s="233"/>
      <c r="AK81" s="233"/>
      <c r="AL81" s="233"/>
      <c r="AM81" s="233"/>
      <c r="AN81" s="234"/>
      <c r="AO81" s="235"/>
      <c r="AP81" s="235"/>
      <c r="AQ81" s="235"/>
      <c r="AR81" s="235"/>
      <c r="AS81" s="235"/>
      <c r="AT81" s="235"/>
      <c r="AU81" s="105"/>
      <c r="AV81" s="106"/>
      <c r="AW81" s="106"/>
      <c r="AX81" s="106"/>
      <c r="AY81" s="106"/>
      <c r="AZ81" s="107"/>
      <c r="BA81" s="232"/>
      <c r="BB81" s="233"/>
      <c r="BC81" s="233"/>
      <c r="BD81" s="233"/>
      <c r="BE81" s="233"/>
      <c r="BF81" s="234"/>
      <c r="BG81" s="235"/>
      <c r="BH81" s="235"/>
      <c r="BI81" s="235"/>
      <c r="BJ81" s="235"/>
      <c r="BK81" s="235"/>
      <c r="BL81" s="235"/>
      <c r="BM81" s="239"/>
      <c r="BN81" s="240"/>
      <c r="BO81" s="240"/>
      <c r="BP81" s="240"/>
      <c r="BQ81" s="240"/>
      <c r="BR81" s="241"/>
      <c r="BS81" s="20"/>
      <c r="BT81" s="21"/>
      <c r="BU81" s="21"/>
      <c r="BV81" s="21"/>
      <c r="BW81" s="21"/>
      <c r="BX81" s="22"/>
      <c r="BY81" s="243"/>
      <c r="BZ81" s="233"/>
      <c r="CA81" s="233"/>
      <c r="CB81" s="233"/>
      <c r="CC81" s="233"/>
      <c r="CD81" s="234"/>
      <c r="CE81" s="235"/>
      <c r="CF81" s="235"/>
      <c r="CG81" s="235"/>
      <c r="CH81" s="235"/>
      <c r="CI81" s="235"/>
      <c r="CJ81" s="102"/>
      <c r="CK81" s="244"/>
      <c r="CL81" s="244"/>
      <c r="CM81" s="244"/>
      <c r="CN81" s="244"/>
      <c r="CO81" s="244"/>
      <c r="CP81" s="245"/>
      <c r="CT81" s="8"/>
      <c r="CU81" s="5"/>
      <c r="CV81" s="5"/>
      <c r="CW81" s="5"/>
      <c r="CX81" s="5"/>
      <c r="CY81" s="5"/>
      <c r="CZ81" s="5"/>
      <c r="DA81" s="8"/>
      <c r="DB81" s="8"/>
      <c r="DC81" s="8"/>
      <c r="DD81" s="8"/>
      <c r="DE81" s="8"/>
      <c r="DF81" s="8"/>
      <c r="DG81" s="8"/>
      <c r="DO81" s="5"/>
      <c r="DP81" s="5"/>
      <c r="DQ81" s="5"/>
      <c r="DR81" s="5"/>
      <c r="DS81" s="8"/>
      <c r="DT81" s="8"/>
      <c r="DU81" s="8"/>
      <c r="DV81" s="8"/>
      <c r="DW81" s="8"/>
      <c r="DX81" s="8"/>
      <c r="DY81" s="8"/>
    </row>
    <row r="82" spans="1:129" ht="8.25" customHeight="1">
      <c r="A82" s="255">
        <v>5</v>
      </c>
      <c r="B82" s="256"/>
      <c r="C82" s="257"/>
      <c r="D82" s="143" t="s">
        <v>26</v>
      </c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83"/>
      <c r="R82" s="83"/>
      <c r="S82" s="83"/>
      <c r="T82" s="83"/>
      <c r="U82" s="83"/>
      <c r="V82" s="84"/>
      <c r="W82" s="264"/>
      <c r="X82" s="264"/>
      <c r="Y82" s="264"/>
      <c r="Z82" s="264"/>
      <c r="AA82" s="264"/>
      <c r="AB82" s="264"/>
      <c r="AC82" s="60"/>
      <c r="AD82" s="60"/>
      <c r="AE82" s="60"/>
      <c r="AF82" s="60"/>
      <c r="AG82" s="60"/>
      <c r="AH82" s="96"/>
      <c r="AI82" s="230"/>
      <c r="AJ82" s="230"/>
      <c r="AK82" s="230"/>
      <c r="AL82" s="230"/>
      <c r="AM82" s="230"/>
      <c r="AN82" s="231"/>
      <c r="AO82" s="41"/>
      <c r="AP82" s="41"/>
      <c r="AQ82" s="41"/>
      <c r="AR82" s="41"/>
      <c r="AS82" s="41"/>
      <c r="AT82" s="41"/>
      <c r="AU82" s="102"/>
      <c r="AV82" s="103"/>
      <c r="AW82" s="103"/>
      <c r="AX82" s="103"/>
      <c r="AY82" s="103"/>
      <c r="AZ82" s="104"/>
      <c r="BA82" s="229"/>
      <c r="BB82" s="230"/>
      <c r="BC82" s="230"/>
      <c r="BD82" s="230"/>
      <c r="BE82" s="230"/>
      <c r="BF82" s="231"/>
      <c r="BG82" s="41"/>
      <c r="BH82" s="41"/>
      <c r="BI82" s="41"/>
      <c r="BJ82" s="41"/>
      <c r="BK82" s="41"/>
      <c r="BL82" s="41"/>
      <c r="BM82" s="236"/>
      <c r="BN82" s="237"/>
      <c r="BO82" s="237"/>
      <c r="BP82" s="237"/>
      <c r="BQ82" s="237"/>
      <c r="BR82" s="238"/>
      <c r="BS82" s="20"/>
      <c r="BT82" s="21"/>
      <c r="BU82" s="21"/>
      <c r="BV82" s="21"/>
      <c r="BW82" s="21"/>
      <c r="BX82" s="22"/>
      <c r="BY82" s="242"/>
      <c r="BZ82" s="230"/>
      <c r="CA82" s="230"/>
      <c r="CB82" s="230"/>
      <c r="CC82" s="230"/>
      <c r="CD82" s="231"/>
      <c r="CE82" s="41"/>
      <c r="CF82" s="41"/>
      <c r="CG82" s="41"/>
      <c r="CH82" s="41"/>
      <c r="CI82" s="41"/>
      <c r="CJ82" s="58"/>
      <c r="CK82" s="60"/>
      <c r="CL82" s="61"/>
      <c r="CM82" s="61"/>
      <c r="CN82" s="61"/>
      <c r="CO82" s="61"/>
      <c r="CP82" s="62"/>
      <c r="CT82" s="8"/>
      <c r="CU82" s="5"/>
      <c r="CV82" s="5"/>
      <c r="CW82" s="5"/>
      <c r="CX82" s="5"/>
      <c r="CY82" s="5"/>
      <c r="CZ82" s="5"/>
      <c r="DA82" s="8"/>
      <c r="DB82" s="8"/>
      <c r="DC82" s="8"/>
      <c r="DD82" s="8"/>
      <c r="DE82" s="8"/>
      <c r="DF82" s="8"/>
      <c r="DG82" s="8"/>
      <c r="DO82" s="5"/>
      <c r="DP82" s="5"/>
      <c r="DQ82" s="5"/>
      <c r="DR82" s="5"/>
      <c r="DS82" s="8"/>
      <c r="DT82" s="8"/>
      <c r="DU82" s="8"/>
      <c r="DV82" s="8"/>
      <c r="DW82" s="8"/>
      <c r="DX82" s="8"/>
      <c r="DY82" s="8"/>
    </row>
    <row r="83" spans="1:129" ht="8.25" customHeight="1">
      <c r="A83" s="258"/>
      <c r="B83" s="259"/>
      <c r="C83" s="260"/>
      <c r="D83" s="14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83"/>
      <c r="R83" s="83"/>
      <c r="S83" s="83"/>
      <c r="T83" s="83"/>
      <c r="U83" s="83"/>
      <c r="V83" s="84"/>
      <c r="W83" s="264"/>
      <c r="X83" s="264"/>
      <c r="Y83" s="264"/>
      <c r="Z83" s="264"/>
      <c r="AA83" s="264"/>
      <c r="AB83" s="264"/>
      <c r="AC83" s="60"/>
      <c r="AD83" s="60"/>
      <c r="AE83" s="60"/>
      <c r="AF83" s="60"/>
      <c r="AG83" s="60"/>
      <c r="AH83" s="96"/>
      <c r="AI83" s="233"/>
      <c r="AJ83" s="233"/>
      <c r="AK83" s="233"/>
      <c r="AL83" s="233"/>
      <c r="AM83" s="233"/>
      <c r="AN83" s="234"/>
      <c r="AO83" s="41"/>
      <c r="AP83" s="41"/>
      <c r="AQ83" s="41"/>
      <c r="AR83" s="41"/>
      <c r="AS83" s="41"/>
      <c r="AT83" s="41"/>
      <c r="AU83" s="105"/>
      <c r="AV83" s="106"/>
      <c r="AW83" s="106"/>
      <c r="AX83" s="106"/>
      <c r="AY83" s="106"/>
      <c r="AZ83" s="107"/>
      <c r="BA83" s="232"/>
      <c r="BB83" s="233"/>
      <c r="BC83" s="233"/>
      <c r="BD83" s="233"/>
      <c r="BE83" s="233"/>
      <c r="BF83" s="234"/>
      <c r="BG83" s="41"/>
      <c r="BH83" s="41"/>
      <c r="BI83" s="41"/>
      <c r="BJ83" s="41"/>
      <c r="BK83" s="41"/>
      <c r="BL83" s="41"/>
      <c r="BM83" s="239"/>
      <c r="BN83" s="240"/>
      <c r="BO83" s="240"/>
      <c r="BP83" s="240"/>
      <c r="BQ83" s="240"/>
      <c r="BR83" s="241"/>
      <c r="BS83" s="20"/>
      <c r="BT83" s="21"/>
      <c r="BU83" s="21"/>
      <c r="BV83" s="21"/>
      <c r="BW83" s="21"/>
      <c r="BX83" s="22"/>
      <c r="BY83" s="243"/>
      <c r="BZ83" s="233"/>
      <c r="CA83" s="233"/>
      <c r="CB83" s="233"/>
      <c r="CC83" s="233"/>
      <c r="CD83" s="234"/>
      <c r="CE83" s="41"/>
      <c r="CF83" s="41"/>
      <c r="CG83" s="41"/>
      <c r="CH83" s="41"/>
      <c r="CI83" s="41"/>
      <c r="CJ83" s="58"/>
      <c r="CK83" s="61"/>
      <c r="CL83" s="61"/>
      <c r="CM83" s="61"/>
      <c r="CN83" s="61"/>
      <c r="CO83" s="61"/>
      <c r="CP83" s="62"/>
      <c r="CT83" s="8"/>
      <c r="CU83" s="5"/>
      <c r="CV83" s="5"/>
      <c r="CW83" s="5"/>
      <c r="CX83" s="5"/>
      <c r="CY83" s="5"/>
      <c r="CZ83" s="5"/>
      <c r="DA83" s="8"/>
      <c r="DB83" s="8"/>
      <c r="DC83" s="8"/>
      <c r="DD83" s="8"/>
      <c r="DE83" s="8"/>
      <c r="DF83" s="8"/>
      <c r="DG83" s="8"/>
      <c r="DO83" s="5"/>
      <c r="DP83" s="5"/>
      <c r="DQ83" s="5"/>
      <c r="DR83" s="5"/>
      <c r="DS83" s="8"/>
      <c r="DT83" s="8"/>
      <c r="DU83" s="8"/>
      <c r="DV83" s="8"/>
      <c r="DW83" s="8"/>
      <c r="DX83" s="8"/>
      <c r="DY83" s="8"/>
    </row>
    <row r="84" spans="1:129" ht="8.25" customHeight="1">
      <c r="A84" s="258"/>
      <c r="B84" s="259"/>
      <c r="C84" s="260"/>
      <c r="D84" s="261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262"/>
      <c r="R84" s="262"/>
      <c r="S84" s="262"/>
      <c r="T84" s="262"/>
      <c r="U84" s="262"/>
      <c r="V84" s="263"/>
      <c r="W84" s="265"/>
      <c r="X84" s="265"/>
      <c r="Y84" s="265"/>
      <c r="Z84" s="265"/>
      <c r="AA84" s="265"/>
      <c r="AB84" s="265"/>
      <c r="AC84" s="266"/>
      <c r="AD84" s="266"/>
      <c r="AE84" s="266"/>
      <c r="AF84" s="266"/>
      <c r="AG84" s="266"/>
      <c r="AH84" s="267"/>
      <c r="AI84" s="233"/>
      <c r="AJ84" s="233"/>
      <c r="AK84" s="233"/>
      <c r="AL84" s="233"/>
      <c r="AM84" s="233"/>
      <c r="AN84" s="234"/>
      <c r="AO84" s="235"/>
      <c r="AP84" s="235"/>
      <c r="AQ84" s="235"/>
      <c r="AR84" s="235"/>
      <c r="AS84" s="235"/>
      <c r="AT84" s="235"/>
      <c r="AU84" s="105"/>
      <c r="AV84" s="106"/>
      <c r="AW84" s="106"/>
      <c r="AX84" s="106"/>
      <c r="AY84" s="106"/>
      <c r="AZ84" s="107"/>
      <c r="BA84" s="232"/>
      <c r="BB84" s="233"/>
      <c r="BC84" s="233"/>
      <c r="BD84" s="233"/>
      <c r="BE84" s="233"/>
      <c r="BF84" s="234"/>
      <c r="BG84" s="235"/>
      <c r="BH84" s="235"/>
      <c r="BI84" s="235"/>
      <c r="BJ84" s="235"/>
      <c r="BK84" s="235"/>
      <c r="BL84" s="235"/>
      <c r="BM84" s="239"/>
      <c r="BN84" s="240"/>
      <c r="BO84" s="240"/>
      <c r="BP84" s="240"/>
      <c r="BQ84" s="240"/>
      <c r="BR84" s="241"/>
      <c r="BS84" s="20"/>
      <c r="BT84" s="21"/>
      <c r="BU84" s="21"/>
      <c r="BV84" s="21"/>
      <c r="BW84" s="21"/>
      <c r="BX84" s="22"/>
      <c r="BY84" s="243"/>
      <c r="BZ84" s="233"/>
      <c r="CA84" s="233"/>
      <c r="CB84" s="233"/>
      <c r="CC84" s="233"/>
      <c r="CD84" s="234"/>
      <c r="CE84" s="235"/>
      <c r="CF84" s="235"/>
      <c r="CG84" s="235"/>
      <c r="CH84" s="235"/>
      <c r="CI84" s="235"/>
      <c r="CJ84" s="102"/>
      <c r="CK84" s="244"/>
      <c r="CL84" s="244"/>
      <c r="CM84" s="244"/>
      <c r="CN84" s="244"/>
      <c r="CO84" s="244"/>
      <c r="CP84" s="245"/>
      <c r="CT84" s="8"/>
      <c r="CU84" s="5"/>
      <c r="CV84" s="5"/>
      <c r="CW84" s="5"/>
      <c r="CX84" s="5"/>
      <c r="CY84" s="5"/>
      <c r="CZ84" s="5"/>
      <c r="DA84" s="8"/>
      <c r="DB84" s="8"/>
      <c r="DC84" s="8"/>
      <c r="DD84" s="8"/>
      <c r="DE84" s="8"/>
      <c r="DF84" s="8"/>
      <c r="DG84" s="8"/>
      <c r="DO84" s="5"/>
      <c r="DP84" s="5"/>
      <c r="DQ84" s="5"/>
      <c r="DR84" s="5"/>
      <c r="DS84" s="8"/>
      <c r="DT84" s="8"/>
      <c r="DU84" s="8"/>
      <c r="DV84" s="8"/>
      <c r="DW84" s="8"/>
      <c r="DX84" s="8"/>
      <c r="DY84" s="8"/>
    </row>
    <row r="85" spans="1:129" s="29" customFormat="1" ht="8.25" customHeight="1">
      <c r="A85" s="65"/>
      <c r="B85" s="66"/>
      <c r="C85" s="67"/>
      <c r="D85" s="74" t="s">
        <v>45</v>
      </c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6"/>
      <c r="Q85" s="83"/>
      <c r="R85" s="83"/>
      <c r="S85" s="83"/>
      <c r="T85" s="83"/>
      <c r="U85" s="83"/>
      <c r="V85" s="84"/>
      <c r="W85" s="87" t="s">
        <v>44</v>
      </c>
      <c r="X85" s="88"/>
      <c r="Y85" s="88"/>
      <c r="Z85" s="88"/>
      <c r="AA85" s="88"/>
      <c r="AB85" s="89"/>
      <c r="AC85" s="60"/>
      <c r="AD85" s="60"/>
      <c r="AE85" s="60"/>
      <c r="AF85" s="60"/>
      <c r="AG85" s="60"/>
      <c r="AH85" s="96"/>
      <c r="AI85" s="99" t="str">
        <f>IF(AC85="","",IF(ISERROR(K128),"",K128))</f>
        <v/>
      </c>
      <c r="AJ85" s="50"/>
      <c r="AK85" s="50"/>
      <c r="AL85" s="50"/>
      <c r="AM85" s="50"/>
      <c r="AN85" s="51"/>
      <c r="AO85" s="41" t="str">
        <f>IF(AC85="","",IF(ISERROR(ROUNDDOWN(AC85/AI85,2)),0,(ROUNDDOWN(AC85/AI85,2))))</f>
        <v/>
      </c>
      <c r="AP85" s="41"/>
      <c r="AQ85" s="41"/>
      <c r="AR85" s="41"/>
      <c r="AS85" s="41"/>
      <c r="AT85" s="41"/>
      <c r="AU85" s="102" t="str">
        <f>IF($AC85=0,"",IF(AO85-AI85=0,"OK",(IF((AO85&gt;=3.3),"OK","NG"))))</f>
        <v/>
      </c>
      <c r="AV85" s="103"/>
      <c r="AW85" s="103"/>
      <c r="AX85" s="103"/>
      <c r="AY85" s="103"/>
      <c r="AZ85" s="104"/>
      <c r="BA85" s="99" t="str">
        <f>IF(SUM(BA20:BF58)=0,"",IF(AC85=0,"",IF(ISERROR(K145),"",K145)))</f>
        <v/>
      </c>
      <c r="BB85" s="50"/>
      <c r="BC85" s="50"/>
      <c r="BD85" s="50"/>
      <c r="BE85" s="50"/>
      <c r="BF85" s="51"/>
      <c r="BG85" s="41" t="str">
        <f>IF(BA85="","",IF(ISERROR(ROUNDDOWN(AC85/BA85,2)),0,ROUNDDOWN(AC85/BA85,2)))</f>
        <v/>
      </c>
      <c r="BH85" s="41"/>
      <c r="BI85" s="41"/>
      <c r="BJ85" s="41"/>
      <c r="BK85" s="41"/>
      <c r="BL85" s="41"/>
      <c r="BM85" s="43" t="str">
        <f>IF($AC85=0,"",IF(BG85-BA85=0,"OK",(IF((BG85&gt;=3.3),"OK","NG"))))</f>
        <v/>
      </c>
      <c r="BN85" s="44"/>
      <c r="BO85" s="44"/>
      <c r="BP85" s="44"/>
      <c r="BQ85" s="44"/>
      <c r="BR85" s="45"/>
      <c r="BS85" s="38"/>
      <c r="BT85" s="39"/>
      <c r="BU85" s="39"/>
      <c r="BV85" s="39"/>
      <c r="BW85" s="39"/>
      <c r="BX85" s="40"/>
      <c r="BY85" s="49" t="str">
        <f>IF(SUM(BY20:CD58)=0,"",IF(AC85=0,"",IF(ISERROR(K162),"",K162)))</f>
        <v/>
      </c>
      <c r="BZ85" s="50"/>
      <c r="CA85" s="50"/>
      <c r="CB85" s="50"/>
      <c r="CC85" s="50"/>
      <c r="CD85" s="51"/>
      <c r="CE85" s="41" t="str">
        <f>IF(BY85="","",IF(ISERROR(ROUNDDOWN(AC85/BY85,2)),0,ROUNDDOWN(AC85/BY85,2)))</f>
        <v/>
      </c>
      <c r="CF85" s="41"/>
      <c r="CG85" s="41"/>
      <c r="CH85" s="41"/>
      <c r="CI85" s="41"/>
      <c r="CJ85" s="58"/>
      <c r="CK85" s="60" t="str">
        <f>IF($AC85=0,"",IF(CE85-BY85=0,"OK",(IF((CE85&gt;=3.3),"OK","NG"))))</f>
        <v/>
      </c>
      <c r="CL85" s="61"/>
      <c r="CM85" s="61"/>
      <c r="CN85" s="61"/>
      <c r="CO85" s="61"/>
      <c r="CP85" s="62"/>
      <c r="CT85" s="30"/>
      <c r="CU85" s="5"/>
      <c r="CV85" s="5"/>
      <c r="CW85" s="5"/>
      <c r="CX85" s="5"/>
      <c r="CY85" s="5"/>
      <c r="CZ85" s="5"/>
      <c r="DA85" s="30"/>
      <c r="DB85" s="30"/>
      <c r="DC85" s="30"/>
      <c r="DD85" s="30"/>
      <c r="DE85" s="30"/>
      <c r="DF85" s="30"/>
      <c r="DG85" s="30"/>
    </row>
    <row r="86" spans="1:129" s="29" customFormat="1" ht="8.25" customHeight="1">
      <c r="A86" s="68"/>
      <c r="B86" s="69"/>
      <c r="C86" s="70"/>
      <c r="D86" s="77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9"/>
      <c r="Q86" s="83"/>
      <c r="R86" s="83"/>
      <c r="S86" s="83"/>
      <c r="T86" s="83"/>
      <c r="U86" s="83"/>
      <c r="V86" s="84"/>
      <c r="W86" s="90"/>
      <c r="X86" s="91"/>
      <c r="Y86" s="91"/>
      <c r="Z86" s="91"/>
      <c r="AA86" s="91"/>
      <c r="AB86" s="92"/>
      <c r="AC86" s="60"/>
      <c r="AD86" s="60"/>
      <c r="AE86" s="60"/>
      <c r="AF86" s="60"/>
      <c r="AG86" s="60"/>
      <c r="AH86" s="96"/>
      <c r="AI86" s="100"/>
      <c r="AJ86" s="53"/>
      <c r="AK86" s="53"/>
      <c r="AL86" s="53"/>
      <c r="AM86" s="53"/>
      <c r="AN86" s="54"/>
      <c r="AO86" s="41"/>
      <c r="AP86" s="41"/>
      <c r="AQ86" s="41"/>
      <c r="AR86" s="41"/>
      <c r="AS86" s="41"/>
      <c r="AT86" s="41"/>
      <c r="AU86" s="105"/>
      <c r="AV86" s="106"/>
      <c r="AW86" s="106"/>
      <c r="AX86" s="106"/>
      <c r="AY86" s="106"/>
      <c r="AZ86" s="107"/>
      <c r="BA86" s="100"/>
      <c r="BB86" s="53"/>
      <c r="BC86" s="53"/>
      <c r="BD86" s="53"/>
      <c r="BE86" s="53"/>
      <c r="BF86" s="54"/>
      <c r="BG86" s="41"/>
      <c r="BH86" s="41"/>
      <c r="BI86" s="41"/>
      <c r="BJ86" s="41"/>
      <c r="BK86" s="41"/>
      <c r="BL86" s="41"/>
      <c r="BM86" s="43"/>
      <c r="BN86" s="44"/>
      <c r="BO86" s="44"/>
      <c r="BP86" s="44"/>
      <c r="BQ86" s="44"/>
      <c r="BR86" s="45"/>
      <c r="BS86" s="16"/>
      <c r="BT86" s="17"/>
      <c r="BU86" s="17"/>
      <c r="BV86" s="17"/>
      <c r="BW86" s="17"/>
      <c r="BX86" s="28"/>
      <c r="BY86" s="52"/>
      <c r="BZ86" s="53"/>
      <c r="CA86" s="53"/>
      <c r="CB86" s="53"/>
      <c r="CC86" s="53"/>
      <c r="CD86" s="54"/>
      <c r="CE86" s="41"/>
      <c r="CF86" s="41"/>
      <c r="CG86" s="41"/>
      <c r="CH86" s="41"/>
      <c r="CI86" s="41"/>
      <c r="CJ86" s="58"/>
      <c r="CK86" s="61"/>
      <c r="CL86" s="61"/>
      <c r="CM86" s="61"/>
      <c r="CN86" s="61"/>
      <c r="CO86" s="61"/>
      <c r="CP86" s="62"/>
      <c r="CT86" s="30"/>
      <c r="CU86" s="5"/>
      <c r="CV86" s="5"/>
      <c r="CW86" s="5"/>
      <c r="CX86" s="5"/>
      <c r="CY86" s="5"/>
      <c r="CZ86" s="5"/>
      <c r="DA86" s="30"/>
      <c r="DB86" s="30"/>
      <c r="DC86" s="30"/>
      <c r="DD86" s="30"/>
      <c r="DE86" s="30"/>
      <c r="DF86" s="30"/>
      <c r="DG86" s="30"/>
    </row>
    <row r="87" spans="1:129" s="29" customFormat="1" ht="8.25" customHeight="1">
      <c r="A87" s="71"/>
      <c r="B87" s="72"/>
      <c r="C87" s="73"/>
      <c r="D87" s="80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2"/>
      <c r="Q87" s="85"/>
      <c r="R87" s="85"/>
      <c r="S87" s="85"/>
      <c r="T87" s="85"/>
      <c r="U87" s="85"/>
      <c r="V87" s="86"/>
      <c r="W87" s="93"/>
      <c r="X87" s="94"/>
      <c r="Y87" s="94"/>
      <c r="Z87" s="94"/>
      <c r="AA87" s="94"/>
      <c r="AB87" s="95"/>
      <c r="AC87" s="97"/>
      <c r="AD87" s="97"/>
      <c r="AE87" s="97"/>
      <c r="AF87" s="97"/>
      <c r="AG87" s="97"/>
      <c r="AH87" s="98"/>
      <c r="AI87" s="101"/>
      <c r="AJ87" s="56"/>
      <c r="AK87" s="56"/>
      <c r="AL87" s="56"/>
      <c r="AM87" s="56"/>
      <c r="AN87" s="57"/>
      <c r="AO87" s="42"/>
      <c r="AP87" s="42"/>
      <c r="AQ87" s="42"/>
      <c r="AR87" s="42"/>
      <c r="AS87" s="42"/>
      <c r="AT87" s="42"/>
      <c r="AU87" s="108"/>
      <c r="AV87" s="109"/>
      <c r="AW87" s="109"/>
      <c r="AX87" s="109"/>
      <c r="AY87" s="109"/>
      <c r="AZ87" s="110"/>
      <c r="BA87" s="101"/>
      <c r="BB87" s="56"/>
      <c r="BC87" s="56"/>
      <c r="BD87" s="56"/>
      <c r="BE87" s="56"/>
      <c r="BF87" s="57"/>
      <c r="BG87" s="42"/>
      <c r="BH87" s="42"/>
      <c r="BI87" s="42"/>
      <c r="BJ87" s="42"/>
      <c r="BK87" s="42"/>
      <c r="BL87" s="42"/>
      <c r="BM87" s="46"/>
      <c r="BN87" s="47"/>
      <c r="BO87" s="47"/>
      <c r="BP87" s="47"/>
      <c r="BQ87" s="47"/>
      <c r="BR87" s="48"/>
      <c r="BS87" s="34"/>
      <c r="BT87" s="35"/>
      <c r="BU87" s="35"/>
      <c r="BV87" s="35"/>
      <c r="BW87" s="35"/>
      <c r="BX87" s="37"/>
      <c r="BY87" s="55"/>
      <c r="BZ87" s="56"/>
      <c r="CA87" s="56"/>
      <c r="CB87" s="56"/>
      <c r="CC87" s="56"/>
      <c r="CD87" s="57"/>
      <c r="CE87" s="42"/>
      <c r="CF87" s="42"/>
      <c r="CG87" s="42"/>
      <c r="CH87" s="42"/>
      <c r="CI87" s="42"/>
      <c r="CJ87" s="59"/>
      <c r="CK87" s="63"/>
      <c r="CL87" s="63"/>
      <c r="CM87" s="63"/>
      <c r="CN87" s="63"/>
      <c r="CO87" s="63"/>
      <c r="CP87" s="64"/>
      <c r="CT87" s="30"/>
      <c r="CU87" s="5"/>
      <c r="CV87" s="5"/>
      <c r="CW87" s="5"/>
      <c r="CX87" s="5"/>
      <c r="CY87" s="5"/>
      <c r="CZ87" s="5"/>
      <c r="DA87" s="30"/>
      <c r="DB87" s="30"/>
      <c r="DC87" s="30"/>
      <c r="DD87" s="30"/>
      <c r="DE87" s="30"/>
      <c r="DF87" s="30"/>
      <c r="DG87" s="30"/>
    </row>
    <row r="88" spans="1:129" ht="12.75" customHeight="1">
      <c r="A88" s="258" t="s">
        <v>9</v>
      </c>
      <c r="B88" s="259"/>
      <c r="C88" s="260"/>
      <c r="D88" s="156" t="s">
        <v>31</v>
      </c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512" t="s">
        <v>32</v>
      </c>
      <c r="R88" s="513"/>
      <c r="S88" s="513"/>
      <c r="T88" s="513"/>
      <c r="U88" s="513"/>
      <c r="V88" s="513"/>
      <c r="W88" s="514"/>
      <c r="X88" s="514"/>
      <c r="Y88" s="514"/>
      <c r="Z88" s="514"/>
      <c r="AA88" s="514"/>
      <c r="AB88" s="514"/>
      <c r="AC88" s="514"/>
      <c r="AD88" s="514"/>
      <c r="AE88" s="514"/>
      <c r="AF88" s="514"/>
      <c r="AG88" s="514"/>
      <c r="AH88" s="515"/>
      <c r="AI88" s="233" t="e">
        <f>SUM(AC97:AH108)-SUM(AI70:AN84)</f>
        <v>#REF!</v>
      </c>
      <c r="AJ88" s="233"/>
      <c r="AK88" s="233"/>
      <c r="AL88" s="233"/>
      <c r="AM88" s="233"/>
      <c r="AN88" s="234"/>
      <c r="AO88" s="520"/>
      <c r="AP88" s="521"/>
      <c r="AQ88" s="521"/>
      <c r="AR88" s="521"/>
      <c r="AS88" s="521"/>
      <c r="AT88" s="522"/>
      <c r="AU88" s="105" t="e">
        <f>IF(AI88&gt;0,"NG","OK")</f>
        <v>#REF!</v>
      </c>
      <c r="AV88" s="106"/>
      <c r="AW88" s="106"/>
      <c r="AX88" s="106"/>
      <c r="AY88" s="106"/>
      <c r="AZ88" s="107"/>
      <c r="BA88" s="232" t="e">
        <f>SUM(AC114:AH125)-SUM(BA70:BF84)</f>
        <v>#REF!</v>
      </c>
      <c r="BB88" s="233"/>
      <c r="BC88" s="233"/>
      <c r="BD88" s="233"/>
      <c r="BE88" s="233"/>
      <c r="BF88" s="234"/>
      <c r="BG88" s="503"/>
      <c r="BH88" s="503"/>
      <c r="BI88" s="503"/>
      <c r="BJ88" s="503"/>
      <c r="BK88" s="503"/>
      <c r="BL88" s="503"/>
      <c r="BM88" s="239"/>
      <c r="BN88" s="240"/>
      <c r="BO88" s="240"/>
      <c r="BP88" s="240"/>
      <c r="BQ88" s="240"/>
      <c r="BR88" s="241"/>
      <c r="BS88" s="479"/>
      <c r="BT88" s="480"/>
      <c r="BU88" s="480"/>
      <c r="BV88" s="480"/>
      <c r="BW88" s="480"/>
      <c r="BX88" s="481"/>
      <c r="BY88" s="243" t="e">
        <f>SUM(AC136:AH142)-SUM(BY70:CD84)</f>
        <v>#REF!</v>
      </c>
      <c r="BZ88" s="233"/>
      <c r="CA88" s="233"/>
      <c r="CB88" s="233"/>
      <c r="CC88" s="233"/>
      <c r="CD88" s="234"/>
      <c r="CE88" s="503"/>
      <c r="CF88" s="503"/>
      <c r="CG88" s="503"/>
      <c r="CH88" s="503"/>
      <c r="CI88" s="503"/>
      <c r="CJ88" s="503"/>
      <c r="CK88" s="314" t="e">
        <f>IF(BY88&gt;0,"NG","OK")</f>
        <v>#REF!</v>
      </c>
      <c r="CL88" s="315"/>
      <c r="CM88" s="315"/>
      <c r="CN88" s="315"/>
      <c r="CO88" s="315"/>
      <c r="CP88" s="316"/>
      <c r="CT88" s="8"/>
      <c r="CU88" s="5"/>
      <c r="CV88" s="5"/>
      <c r="CW88" s="5"/>
      <c r="CX88" s="5"/>
      <c r="CY88" s="5"/>
      <c r="CZ88" s="5"/>
      <c r="DA88" s="8"/>
      <c r="DB88" s="8"/>
      <c r="DC88" s="8"/>
      <c r="DD88" s="8"/>
      <c r="DE88" s="8"/>
      <c r="DF88" s="8"/>
      <c r="DG88" s="8"/>
    </row>
    <row r="89" spans="1:129" ht="12.75" customHeight="1" thickBot="1">
      <c r="A89" s="507"/>
      <c r="B89" s="508"/>
      <c r="C89" s="509"/>
      <c r="D89" s="510"/>
      <c r="E89" s="511"/>
      <c r="F89" s="511"/>
      <c r="G89" s="511"/>
      <c r="H89" s="511"/>
      <c r="I89" s="511"/>
      <c r="J89" s="511"/>
      <c r="K89" s="511"/>
      <c r="L89" s="511"/>
      <c r="M89" s="511"/>
      <c r="N89" s="511"/>
      <c r="O89" s="511"/>
      <c r="P89" s="511"/>
      <c r="Q89" s="516"/>
      <c r="R89" s="517"/>
      <c r="S89" s="517"/>
      <c r="T89" s="517"/>
      <c r="U89" s="517"/>
      <c r="V89" s="517"/>
      <c r="W89" s="518"/>
      <c r="X89" s="518"/>
      <c r="Y89" s="518"/>
      <c r="Z89" s="518"/>
      <c r="AA89" s="518"/>
      <c r="AB89" s="518"/>
      <c r="AC89" s="518"/>
      <c r="AD89" s="518"/>
      <c r="AE89" s="518"/>
      <c r="AF89" s="518"/>
      <c r="AG89" s="518"/>
      <c r="AH89" s="519"/>
      <c r="AI89" s="501"/>
      <c r="AJ89" s="501"/>
      <c r="AK89" s="501"/>
      <c r="AL89" s="501"/>
      <c r="AM89" s="501"/>
      <c r="AN89" s="502"/>
      <c r="AO89" s="523"/>
      <c r="AP89" s="524"/>
      <c r="AQ89" s="524"/>
      <c r="AR89" s="524"/>
      <c r="AS89" s="524"/>
      <c r="AT89" s="525"/>
      <c r="AU89" s="526"/>
      <c r="AV89" s="527"/>
      <c r="AW89" s="527"/>
      <c r="AX89" s="527"/>
      <c r="AY89" s="527"/>
      <c r="AZ89" s="528"/>
      <c r="BA89" s="529"/>
      <c r="BB89" s="501"/>
      <c r="BC89" s="501"/>
      <c r="BD89" s="501"/>
      <c r="BE89" s="501"/>
      <c r="BF89" s="502"/>
      <c r="BG89" s="504"/>
      <c r="BH89" s="504"/>
      <c r="BI89" s="504"/>
      <c r="BJ89" s="504"/>
      <c r="BK89" s="504"/>
      <c r="BL89" s="504"/>
      <c r="BM89" s="530"/>
      <c r="BN89" s="531"/>
      <c r="BO89" s="531"/>
      <c r="BP89" s="531"/>
      <c r="BQ89" s="531"/>
      <c r="BR89" s="532"/>
      <c r="BS89" s="482"/>
      <c r="BT89" s="483"/>
      <c r="BU89" s="483"/>
      <c r="BV89" s="483"/>
      <c r="BW89" s="483"/>
      <c r="BX89" s="484"/>
      <c r="BY89" s="500"/>
      <c r="BZ89" s="501"/>
      <c r="CA89" s="501"/>
      <c r="CB89" s="501"/>
      <c r="CC89" s="501"/>
      <c r="CD89" s="502"/>
      <c r="CE89" s="504"/>
      <c r="CF89" s="504"/>
      <c r="CG89" s="504"/>
      <c r="CH89" s="504"/>
      <c r="CI89" s="504"/>
      <c r="CJ89" s="504"/>
      <c r="CK89" s="505"/>
      <c r="CL89" s="505"/>
      <c r="CM89" s="505"/>
      <c r="CN89" s="505"/>
      <c r="CO89" s="505"/>
      <c r="CP89" s="506"/>
      <c r="CT89" s="8"/>
      <c r="CU89" s="5"/>
      <c r="CV89" s="5"/>
      <c r="CW89" s="5"/>
      <c r="CX89" s="5"/>
      <c r="CY89" s="5"/>
      <c r="CZ89" s="5"/>
      <c r="DA89" s="8"/>
      <c r="DB89" s="8"/>
      <c r="DC89" s="8"/>
      <c r="DD89" s="8"/>
      <c r="DE89" s="8"/>
      <c r="DF89" s="8"/>
      <c r="DG89" s="8"/>
    </row>
    <row r="90" spans="1:129" s="9" customFormat="1" ht="79.5" customHeight="1" thickBot="1">
      <c r="A90" s="319" t="s">
        <v>14</v>
      </c>
      <c r="B90" s="320"/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  <c r="BD90" s="320"/>
      <c r="BE90" s="320"/>
      <c r="BF90" s="320"/>
      <c r="BG90" s="320"/>
      <c r="BH90" s="320"/>
      <c r="BI90" s="320"/>
      <c r="BJ90" s="320"/>
      <c r="BK90" s="320"/>
      <c r="BL90" s="320"/>
      <c r="BM90" s="320"/>
      <c r="BN90" s="320"/>
      <c r="BO90" s="320"/>
      <c r="BP90" s="320"/>
      <c r="BQ90" s="320"/>
      <c r="BR90" s="320"/>
      <c r="BS90" s="320"/>
      <c r="BT90" s="320"/>
      <c r="BU90" s="320"/>
      <c r="BV90" s="320"/>
      <c r="BW90" s="320"/>
      <c r="BX90" s="320"/>
      <c r="BY90" s="320"/>
      <c r="BZ90" s="320"/>
      <c r="CA90" s="320"/>
      <c r="CB90" s="320"/>
      <c r="CC90" s="320"/>
      <c r="CD90" s="320"/>
      <c r="CE90" s="320"/>
      <c r="CF90" s="320"/>
      <c r="CG90" s="320"/>
      <c r="CH90" s="320"/>
      <c r="CI90" s="320"/>
      <c r="CJ90" s="320"/>
      <c r="CK90" s="320"/>
      <c r="CL90" s="320"/>
      <c r="CM90" s="320"/>
      <c r="CN90" s="320"/>
      <c r="CO90" s="320"/>
      <c r="CP90" s="321"/>
      <c r="CT90" s="10"/>
      <c r="CU90" s="6"/>
      <c r="CV90" s="6"/>
      <c r="CW90" s="6"/>
      <c r="CX90" s="6"/>
      <c r="CY90" s="6"/>
      <c r="CZ90" s="6"/>
      <c r="DA90" s="10"/>
      <c r="DB90" s="10"/>
      <c r="DC90" s="10"/>
      <c r="DD90" s="10"/>
      <c r="DE90" s="10"/>
      <c r="DF90" s="10"/>
      <c r="DG90" s="10"/>
      <c r="DO90" s="6"/>
      <c r="DP90" s="6"/>
      <c r="DQ90" s="6"/>
      <c r="DR90" s="6"/>
      <c r="DS90" s="10"/>
      <c r="DT90" s="10"/>
      <c r="DU90" s="10"/>
      <c r="DV90" s="10"/>
      <c r="DW90" s="10"/>
      <c r="DX90" s="10"/>
      <c r="DY90" s="10"/>
    </row>
    <row r="91" spans="1:129" ht="23.25" customHeight="1">
      <c r="A91" s="317" t="s">
        <v>10</v>
      </c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8"/>
      <c r="BE91" s="318"/>
      <c r="BF91" s="318"/>
      <c r="BG91" s="318"/>
      <c r="BH91" s="318"/>
      <c r="BI91" s="318"/>
      <c r="BJ91" s="318"/>
      <c r="BK91" s="318"/>
      <c r="BL91" s="318"/>
      <c r="BM91" s="318"/>
      <c r="BN91" s="318"/>
      <c r="BO91" s="318"/>
      <c r="BP91" s="318"/>
      <c r="BQ91" s="318"/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318"/>
      <c r="CD91" s="318"/>
      <c r="CE91" s="318"/>
      <c r="CF91" s="318"/>
      <c r="CG91" s="318"/>
      <c r="CH91" s="318"/>
      <c r="CI91" s="318"/>
      <c r="CJ91" s="318"/>
      <c r="CK91" s="318"/>
      <c r="CL91" s="318"/>
      <c r="CM91" s="318"/>
      <c r="CN91" s="318"/>
      <c r="CO91" s="318"/>
      <c r="CP91" s="318"/>
      <c r="CT91" s="8"/>
      <c r="CU91" s="5"/>
      <c r="CV91" s="5"/>
      <c r="CW91" s="5"/>
      <c r="CX91" s="5"/>
      <c r="CY91" s="5"/>
      <c r="CZ91" s="5"/>
      <c r="DA91" s="8"/>
      <c r="DB91" s="8"/>
      <c r="DC91" s="8"/>
      <c r="DD91" s="8"/>
      <c r="DE91" s="8"/>
      <c r="DF91" s="8"/>
      <c r="DG91" s="8"/>
      <c r="DO91" s="5"/>
      <c r="DP91" s="5"/>
      <c r="DQ91" s="5"/>
      <c r="DR91" s="5"/>
      <c r="DS91" s="8"/>
      <c r="DT91" s="8"/>
      <c r="DU91" s="8"/>
      <c r="DV91" s="8"/>
      <c r="DW91" s="8"/>
      <c r="DX91" s="8"/>
      <c r="DY91" s="8"/>
    </row>
    <row r="94" spans="1:129" ht="8.25" customHeight="1" thickBot="1"/>
    <row r="95" spans="1:129" ht="8.25" customHeight="1">
      <c r="A95" s="268" t="s">
        <v>15</v>
      </c>
      <c r="B95" s="269"/>
      <c r="C95" s="269"/>
      <c r="D95" s="270"/>
      <c r="E95" s="277" t="s">
        <v>11</v>
      </c>
      <c r="F95" s="278"/>
      <c r="G95" s="278"/>
      <c r="H95" s="278"/>
      <c r="I95" s="278"/>
      <c r="J95" s="279"/>
      <c r="K95" s="283" t="s">
        <v>12</v>
      </c>
      <c r="L95" s="284"/>
      <c r="M95" s="284"/>
      <c r="N95" s="284"/>
      <c r="O95" s="284"/>
      <c r="P95" s="285"/>
      <c r="Q95" s="277" t="s">
        <v>26</v>
      </c>
      <c r="R95" s="278"/>
      <c r="S95" s="278"/>
      <c r="T95" s="278"/>
      <c r="U95" s="278"/>
      <c r="V95" s="279"/>
      <c r="W95" s="289" t="s">
        <v>21</v>
      </c>
      <c r="X95" s="290"/>
      <c r="Y95" s="290"/>
      <c r="Z95" s="290"/>
      <c r="AA95" s="290"/>
      <c r="AB95" s="291"/>
      <c r="AC95" s="295" t="s">
        <v>22</v>
      </c>
      <c r="AD95" s="278"/>
      <c r="AE95" s="278"/>
      <c r="AF95" s="278"/>
      <c r="AG95" s="278"/>
      <c r="AH95" s="279"/>
      <c r="AI95" s="295" t="s">
        <v>23</v>
      </c>
      <c r="AJ95" s="278"/>
      <c r="AK95" s="278"/>
      <c r="AL95" s="278"/>
      <c r="AM95" s="278"/>
      <c r="AN95" s="279"/>
      <c r="AO95" s="296" t="s">
        <v>24</v>
      </c>
      <c r="AP95" s="297"/>
      <c r="AQ95" s="297"/>
      <c r="AR95" s="297"/>
      <c r="AS95" s="297"/>
      <c r="AT95" s="298"/>
      <c r="AU95" s="305" t="s">
        <v>25</v>
      </c>
      <c r="AV95" s="306"/>
      <c r="AW95" s="306"/>
      <c r="AX95" s="306"/>
      <c r="AY95" s="306"/>
      <c r="AZ95" s="307"/>
    </row>
    <row r="96" spans="1:129" ht="21.75" customHeight="1" thickBot="1">
      <c r="A96" s="271"/>
      <c r="B96" s="272"/>
      <c r="C96" s="272"/>
      <c r="D96" s="273"/>
      <c r="E96" s="280"/>
      <c r="F96" s="281"/>
      <c r="G96" s="281"/>
      <c r="H96" s="281"/>
      <c r="I96" s="281"/>
      <c r="J96" s="282"/>
      <c r="K96" s="286"/>
      <c r="L96" s="287"/>
      <c r="M96" s="287"/>
      <c r="N96" s="287"/>
      <c r="O96" s="287"/>
      <c r="P96" s="288"/>
      <c r="Q96" s="280"/>
      <c r="R96" s="281"/>
      <c r="S96" s="281"/>
      <c r="T96" s="281"/>
      <c r="U96" s="281"/>
      <c r="V96" s="282"/>
      <c r="W96" s="292"/>
      <c r="X96" s="293"/>
      <c r="Y96" s="293"/>
      <c r="Z96" s="293"/>
      <c r="AA96" s="293"/>
      <c r="AB96" s="294"/>
      <c r="AC96" s="280"/>
      <c r="AD96" s="281"/>
      <c r="AE96" s="281"/>
      <c r="AF96" s="281"/>
      <c r="AG96" s="281"/>
      <c r="AH96" s="282"/>
      <c r="AI96" s="280"/>
      <c r="AJ96" s="281"/>
      <c r="AK96" s="281"/>
      <c r="AL96" s="281"/>
      <c r="AM96" s="281"/>
      <c r="AN96" s="282"/>
      <c r="AO96" s="299"/>
      <c r="AP96" s="300"/>
      <c r="AQ96" s="300"/>
      <c r="AR96" s="300"/>
      <c r="AS96" s="300"/>
      <c r="AT96" s="301"/>
      <c r="AU96" s="308"/>
      <c r="AV96" s="309"/>
      <c r="AW96" s="309"/>
      <c r="AX96" s="309"/>
      <c r="AY96" s="309"/>
      <c r="AZ96" s="310"/>
    </row>
    <row r="97" spans="1:52" ht="8.25" customHeight="1">
      <c r="A97" s="271"/>
      <c r="B97" s="272"/>
      <c r="C97" s="272"/>
      <c r="D97" s="273"/>
      <c r="E97" s="277">
        <v>1</v>
      </c>
      <c r="F97" s="278"/>
      <c r="G97" s="278"/>
      <c r="H97" s="278"/>
      <c r="I97" s="278"/>
      <c r="J97" s="279"/>
      <c r="K97" s="195" t="e">
        <f>SUM(AO97:AZ99)</f>
        <v>#REF!</v>
      </c>
      <c r="L97" s="196"/>
      <c r="M97" s="196"/>
      <c r="N97" s="196"/>
      <c r="O97" s="196"/>
      <c r="P97" s="197"/>
      <c r="Q97" s="246">
        <f>AC70</f>
        <v>0</v>
      </c>
      <c r="R97" s="247"/>
      <c r="S97" s="247"/>
      <c r="T97" s="247"/>
      <c r="U97" s="247"/>
      <c r="V97" s="248"/>
      <c r="W97" s="211">
        <f>ROUNDDOWN(Q97/3.3,)</f>
        <v>0</v>
      </c>
      <c r="X97" s="212"/>
      <c r="Y97" s="212"/>
      <c r="Z97" s="212"/>
      <c r="AA97" s="212"/>
      <c r="AB97" s="213"/>
      <c r="AC97" s="211" t="e">
        <f>SUM(#REF!)</f>
        <v>#REF!</v>
      </c>
      <c r="AD97" s="212"/>
      <c r="AE97" s="212"/>
      <c r="AF97" s="212"/>
      <c r="AG97" s="212"/>
      <c r="AH97" s="213"/>
      <c r="AI97" s="211"/>
      <c r="AJ97" s="212"/>
      <c r="AK97" s="212"/>
      <c r="AL97" s="212"/>
      <c r="AM97" s="212"/>
      <c r="AN97" s="213"/>
      <c r="AO97" s="211" t="e">
        <f>IF((W97-AC97)&lt;=0,W97,AC97)</f>
        <v>#REF!</v>
      </c>
      <c r="AP97" s="212"/>
      <c r="AQ97" s="212"/>
      <c r="AR97" s="212"/>
      <c r="AS97" s="212"/>
      <c r="AT97" s="213"/>
      <c r="AU97" s="220" t="e">
        <f>IF(SUM(W100:AB111)=0,AC97-AO97,0)</f>
        <v>#REF!</v>
      </c>
      <c r="AV97" s="221"/>
      <c r="AW97" s="221"/>
      <c r="AX97" s="221"/>
      <c r="AY97" s="221"/>
      <c r="AZ97" s="222"/>
    </row>
    <row r="98" spans="1:52" ht="8.25" customHeight="1">
      <c r="A98" s="271"/>
      <c r="B98" s="272"/>
      <c r="C98" s="272"/>
      <c r="D98" s="273"/>
      <c r="E98" s="302"/>
      <c r="F98" s="303"/>
      <c r="G98" s="303"/>
      <c r="H98" s="303"/>
      <c r="I98" s="303"/>
      <c r="J98" s="304"/>
      <c r="K98" s="198"/>
      <c r="L98" s="199"/>
      <c r="M98" s="199"/>
      <c r="N98" s="199"/>
      <c r="O98" s="199"/>
      <c r="P98" s="200"/>
      <c r="Q98" s="249"/>
      <c r="R98" s="250"/>
      <c r="S98" s="250"/>
      <c r="T98" s="250"/>
      <c r="U98" s="250"/>
      <c r="V98" s="251"/>
      <c r="W98" s="214"/>
      <c r="X98" s="215"/>
      <c r="Y98" s="215"/>
      <c r="Z98" s="215"/>
      <c r="AA98" s="215"/>
      <c r="AB98" s="216"/>
      <c r="AC98" s="214"/>
      <c r="AD98" s="215"/>
      <c r="AE98" s="215"/>
      <c r="AF98" s="215"/>
      <c r="AG98" s="215"/>
      <c r="AH98" s="216"/>
      <c r="AI98" s="214"/>
      <c r="AJ98" s="215"/>
      <c r="AK98" s="215"/>
      <c r="AL98" s="215"/>
      <c r="AM98" s="215"/>
      <c r="AN98" s="216"/>
      <c r="AO98" s="214"/>
      <c r="AP98" s="215"/>
      <c r="AQ98" s="215"/>
      <c r="AR98" s="215"/>
      <c r="AS98" s="215"/>
      <c r="AT98" s="216"/>
      <c r="AU98" s="223"/>
      <c r="AV98" s="224"/>
      <c r="AW98" s="224"/>
      <c r="AX98" s="224"/>
      <c r="AY98" s="224"/>
      <c r="AZ98" s="225"/>
    </row>
    <row r="99" spans="1:52" ht="8.25" customHeight="1" thickBot="1">
      <c r="A99" s="271"/>
      <c r="B99" s="272"/>
      <c r="C99" s="272"/>
      <c r="D99" s="273"/>
      <c r="E99" s="280"/>
      <c r="F99" s="281"/>
      <c r="G99" s="281"/>
      <c r="H99" s="281"/>
      <c r="I99" s="281"/>
      <c r="J99" s="282"/>
      <c r="K99" s="201"/>
      <c r="L99" s="202"/>
      <c r="M99" s="202"/>
      <c r="N99" s="202"/>
      <c r="O99" s="202"/>
      <c r="P99" s="203"/>
      <c r="Q99" s="252"/>
      <c r="R99" s="253"/>
      <c r="S99" s="253"/>
      <c r="T99" s="253"/>
      <c r="U99" s="253"/>
      <c r="V99" s="254"/>
      <c r="W99" s="217"/>
      <c r="X99" s="218"/>
      <c r="Y99" s="218"/>
      <c r="Z99" s="218"/>
      <c r="AA99" s="218"/>
      <c r="AB99" s="219"/>
      <c r="AC99" s="217"/>
      <c r="AD99" s="218"/>
      <c r="AE99" s="218"/>
      <c r="AF99" s="218"/>
      <c r="AG99" s="218"/>
      <c r="AH99" s="219"/>
      <c r="AI99" s="217"/>
      <c r="AJ99" s="218"/>
      <c r="AK99" s="218"/>
      <c r="AL99" s="218"/>
      <c r="AM99" s="218"/>
      <c r="AN99" s="219"/>
      <c r="AO99" s="217"/>
      <c r="AP99" s="218"/>
      <c r="AQ99" s="218"/>
      <c r="AR99" s="218"/>
      <c r="AS99" s="218"/>
      <c r="AT99" s="219"/>
      <c r="AU99" s="226"/>
      <c r="AV99" s="227"/>
      <c r="AW99" s="227"/>
      <c r="AX99" s="227"/>
      <c r="AY99" s="227"/>
      <c r="AZ99" s="228"/>
    </row>
    <row r="100" spans="1:52" ht="8.25" customHeight="1">
      <c r="A100" s="271"/>
      <c r="B100" s="272"/>
      <c r="C100" s="272"/>
      <c r="D100" s="273"/>
      <c r="E100" s="277">
        <v>2</v>
      </c>
      <c r="F100" s="278"/>
      <c r="G100" s="278"/>
      <c r="H100" s="278"/>
      <c r="I100" s="278"/>
      <c r="J100" s="279"/>
      <c r="K100" s="195" t="e">
        <f t="shared" ref="K100" si="70">SUM(AO100:AZ102)</f>
        <v>#REF!</v>
      </c>
      <c r="L100" s="196"/>
      <c r="M100" s="196"/>
      <c r="N100" s="196"/>
      <c r="O100" s="196"/>
      <c r="P100" s="197"/>
      <c r="Q100" s="246">
        <f>AC73</f>
        <v>0</v>
      </c>
      <c r="R100" s="247"/>
      <c r="S100" s="247"/>
      <c r="T100" s="247"/>
      <c r="U100" s="247"/>
      <c r="V100" s="248"/>
      <c r="W100" s="211">
        <f t="shared" ref="W100" si="71">ROUNDDOWN(Q100/3.3,)</f>
        <v>0</v>
      </c>
      <c r="X100" s="212"/>
      <c r="Y100" s="212"/>
      <c r="Z100" s="212"/>
      <c r="AA100" s="212"/>
      <c r="AB100" s="213"/>
      <c r="AC100" s="211"/>
      <c r="AD100" s="212"/>
      <c r="AE100" s="212"/>
      <c r="AF100" s="212"/>
      <c r="AG100" s="212"/>
      <c r="AH100" s="213"/>
      <c r="AI100" s="211" t="e">
        <f>IF(K97=AC97,0,AC97-AO97)</f>
        <v>#REF!</v>
      </c>
      <c r="AJ100" s="212"/>
      <c r="AK100" s="212"/>
      <c r="AL100" s="212"/>
      <c r="AM100" s="212"/>
      <c r="AN100" s="213"/>
      <c r="AO100" s="211" t="e">
        <f>IF((W100-AI100)&lt;=0,W100,AI100)</f>
        <v>#REF!</v>
      </c>
      <c r="AP100" s="212"/>
      <c r="AQ100" s="212"/>
      <c r="AR100" s="212"/>
      <c r="AS100" s="212"/>
      <c r="AT100" s="213"/>
      <c r="AU100" s="220" t="e">
        <f>IF(SUM(W103:AB111)=0,AI100-AO100,0)</f>
        <v>#REF!</v>
      </c>
      <c r="AV100" s="221"/>
      <c r="AW100" s="221"/>
      <c r="AX100" s="221"/>
      <c r="AY100" s="221"/>
      <c r="AZ100" s="222"/>
    </row>
    <row r="101" spans="1:52" ht="8.25" customHeight="1">
      <c r="A101" s="271"/>
      <c r="B101" s="272"/>
      <c r="C101" s="272"/>
      <c r="D101" s="273"/>
      <c r="E101" s="302"/>
      <c r="F101" s="303"/>
      <c r="G101" s="303"/>
      <c r="H101" s="303"/>
      <c r="I101" s="303"/>
      <c r="J101" s="304"/>
      <c r="K101" s="198"/>
      <c r="L101" s="199"/>
      <c r="M101" s="199"/>
      <c r="N101" s="199"/>
      <c r="O101" s="199"/>
      <c r="P101" s="200"/>
      <c r="Q101" s="249"/>
      <c r="R101" s="250"/>
      <c r="S101" s="250"/>
      <c r="T101" s="250"/>
      <c r="U101" s="250"/>
      <c r="V101" s="251"/>
      <c r="W101" s="214"/>
      <c r="X101" s="215"/>
      <c r="Y101" s="215"/>
      <c r="Z101" s="215"/>
      <c r="AA101" s="215"/>
      <c r="AB101" s="216"/>
      <c r="AC101" s="214"/>
      <c r="AD101" s="215"/>
      <c r="AE101" s="215"/>
      <c r="AF101" s="215"/>
      <c r="AG101" s="215"/>
      <c r="AH101" s="216"/>
      <c r="AI101" s="214"/>
      <c r="AJ101" s="215"/>
      <c r="AK101" s="215"/>
      <c r="AL101" s="215"/>
      <c r="AM101" s="215"/>
      <c r="AN101" s="216"/>
      <c r="AO101" s="214"/>
      <c r="AP101" s="215"/>
      <c r="AQ101" s="215"/>
      <c r="AR101" s="215"/>
      <c r="AS101" s="215"/>
      <c r="AT101" s="216"/>
      <c r="AU101" s="223"/>
      <c r="AV101" s="224"/>
      <c r="AW101" s="224"/>
      <c r="AX101" s="224"/>
      <c r="AY101" s="224"/>
      <c r="AZ101" s="225"/>
    </row>
    <row r="102" spans="1:52" ht="8.25" customHeight="1" thickBot="1">
      <c r="A102" s="271"/>
      <c r="B102" s="272"/>
      <c r="C102" s="272"/>
      <c r="D102" s="273"/>
      <c r="E102" s="280"/>
      <c r="F102" s="281"/>
      <c r="G102" s="281"/>
      <c r="H102" s="281"/>
      <c r="I102" s="281"/>
      <c r="J102" s="282"/>
      <c r="K102" s="201"/>
      <c r="L102" s="202"/>
      <c r="M102" s="202"/>
      <c r="N102" s="202"/>
      <c r="O102" s="202"/>
      <c r="P102" s="203"/>
      <c r="Q102" s="252"/>
      <c r="R102" s="253"/>
      <c r="S102" s="253"/>
      <c r="T102" s="253"/>
      <c r="U102" s="253"/>
      <c r="V102" s="254"/>
      <c r="W102" s="217"/>
      <c r="X102" s="218"/>
      <c r="Y102" s="218"/>
      <c r="Z102" s="218"/>
      <c r="AA102" s="218"/>
      <c r="AB102" s="219"/>
      <c r="AC102" s="217"/>
      <c r="AD102" s="218"/>
      <c r="AE102" s="218"/>
      <c r="AF102" s="218"/>
      <c r="AG102" s="218"/>
      <c r="AH102" s="219"/>
      <c r="AI102" s="217"/>
      <c r="AJ102" s="218"/>
      <c r="AK102" s="218"/>
      <c r="AL102" s="218"/>
      <c r="AM102" s="218"/>
      <c r="AN102" s="219"/>
      <c r="AO102" s="217"/>
      <c r="AP102" s="218"/>
      <c r="AQ102" s="218"/>
      <c r="AR102" s="218"/>
      <c r="AS102" s="218"/>
      <c r="AT102" s="219"/>
      <c r="AU102" s="226"/>
      <c r="AV102" s="227"/>
      <c r="AW102" s="227"/>
      <c r="AX102" s="227"/>
      <c r="AY102" s="227"/>
      <c r="AZ102" s="228"/>
    </row>
    <row r="103" spans="1:52" ht="8.25" customHeight="1">
      <c r="A103" s="271"/>
      <c r="B103" s="272"/>
      <c r="C103" s="272"/>
      <c r="D103" s="273"/>
      <c r="E103" s="277">
        <v>3</v>
      </c>
      <c r="F103" s="278"/>
      <c r="G103" s="278"/>
      <c r="H103" s="278"/>
      <c r="I103" s="278"/>
      <c r="J103" s="279"/>
      <c r="K103" s="195" t="e">
        <f t="shared" ref="K103" si="72">SUM(AO103:AZ105)</f>
        <v>#REF!</v>
      </c>
      <c r="L103" s="196"/>
      <c r="M103" s="196"/>
      <c r="N103" s="196"/>
      <c r="O103" s="196"/>
      <c r="P103" s="197"/>
      <c r="Q103" s="246">
        <f>AC76</f>
        <v>0</v>
      </c>
      <c r="R103" s="247"/>
      <c r="S103" s="247"/>
      <c r="T103" s="247"/>
      <c r="U103" s="247"/>
      <c r="V103" s="248"/>
      <c r="W103" s="211">
        <f t="shared" ref="W103" si="73">ROUNDDOWN(Q103/3.3,)</f>
        <v>0</v>
      </c>
      <c r="X103" s="212"/>
      <c r="Y103" s="212"/>
      <c r="Z103" s="212"/>
      <c r="AA103" s="212"/>
      <c r="AB103" s="213"/>
      <c r="AC103" s="211"/>
      <c r="AD103" s="212"/>
      <c r="AE103" s="212"/>
      <c r="AF103" s="212"/>
      <c r="AG103" s="212"/>
      <c r="AH103" s="213"/>
      <c r="AI103" s="211" t="e">
        <f>IF(SUM(K97:P102)=AC97,0,AI100-AO100)</f>
        <v>#REF!</v>
      </c>
      <c r="AJ103" s="212"/>
      <c r="AK103" s="212"/>
      <c r="AL103" s="212"/>
      <c r="AM103" s="212"/>
      <c r="AN103" s="213"/>
      <c r="AO103" s="211" t="e">
        <f>IF((W103-AI103)&lt;=0,W103,AI103)</f>
        <v>#REF!</v>
      </c>
      <c r="AP103" s="212"/>
      <c r="AQ103" s="212"/>
      <c r="AR103" s="212"/>
      <c r="AS103" s="212"/>
      <c r="AT103" s="213"/>
      <c r="AU103" s="220" t="e">
        <f>IF(SUM(W106:AB111)=0,AI103-AO103,0)</f>
        <v>#REF!</v>
      </c>
      <c r="AV103" s="221"/>
      <c r="AW103" s="221"/>
      <c r="AX103" s="221"/>
      <c r="AY103" s="221"/>
      <c r="AZ103" s="222"/>
    </row>
    <row r="104" spans="1:52" ht="8.25" customHeight="1">
      <c r="A104" s="271"/>
      <c r="B104" s="272"/>
      <c r="C104" s="272"/>
      <c r="D104" s="273"/>
      <c r="E104" s="302"/>
      <c r="F104" s="303"/>
      <c r="G104" s="303"/>
      <c r="H104" s="303"/>
      <c r="I104" s="303"/>
      <c r="J104" s="304"/>
      <c r="K104" s="198"/>
      <c r="L104" s="199"/>
      <c r="M104" s="199"/>
      <c r="N104" s="199"/>
      <c r="O104" s="199"/>
      <c r="P104" s="200"/>
      <c r="Q104" s="249"/>
      <c r="R104" s="250"/>
      <c r="S104" s="250"/>
      <c r="T104" s="250"/>
      <c r="U104" s="250"/>
      <c r="V104" s="251"/>
      <c r="W104" s="214"/>
      <c r="X104" s="215"/>
      <c r="Y104" s="215"/>
      <c r="Z104" s="215"/>
      <c r="AA104" s="215"/>
      <c r="AB104" s="216"/>
      <c r="AC104" s="214"/>
      <c r="AD104" s="215"/>
      <c r="AE104" s="215"/>
      <c r="AF104" s="215"/>
      <c r="AG104" s="215"/>
      <c r="AH104" s="216"/>
      <c r="AI104" s="214"/>
      <c r="AJ104" s="215"/>
      <c r="AK104" s="215"/>
      <c r="AL104" s="215"/>
      <c r="AM104" s="215"/>
      <c r="AN104" s="216"/>
      <c r="AO104" s="214"/>
      <c r="AP104" s="215"/>
      <c r="AQ104" s="215"/>
      <c r="AR104" s="215"/>
      <c r="AS104" s="215"/>
      <c r="AT104" s="216"/>
      <c r="AU104" s="223"/>
      <c r="AV104" s="224"/>
      <c r="AW104" s="224"/>
      <c r="AX104" s="224"/>
      <c r="AY104" s="224"/>
      <c r="AZ104" s="225"/>
    </row>
    <row r="105" spans="1:52" ht="8.25" customHeight="1" thickBot="1">
      <c r="A105" s="271"/>
      <c r="B105" s="272"/>
      <c r="C105" s="272"/>
      <c r="D105" s="273"/>
      <c r="E105" s="280"/>
      <c r="F105" s="281"/>
      <c r="G105" s="281"/>
      <c r="H105" s="281"/>
      <c r="I105" s="281"/>
      <c r="J105" s="282"/>
      <c r="K105" s="201"/>
      <c r="L105" s="202"/>
      <c r="M105" s="202"/>
      <c r="N105" s="202"/>
      <c r="O105" s="202"/>
      <c r="P105" s="203"/>
      <c r="Q105" s="252"/>
      <c r="R105" s="253"/>
      <c r="S105" s="253"/>
      <c r="T105" s="253"/>
      <c r="U105" s="253"/>
      <c r="V105" s="254"/>
      <c r="W105" s="217"/>
      <c r="X105" s="218"/>
      <c r="Y105" s="218"/>
      <c r="Z105" s="218"/>
      <c r="AA105" s="218"/>
      <c r="AB105" s="219"/>
      <c r="AC105" s="217"/>
      <c r="AD105" s="218"/>
      <c r="AE105" s="218"/>
      <c r="AF105" s="218"/>
      <c r="AG105" s="218"/>
      <c r="AH105" s="219"/>
      <c r="AI105" s="217"/>
      <c r="AJ105" s="218"/>
      <c r="AK105" s="218"/>
      <c r="AL105" s="218"/>
      <c r="AM105" s="218"/>
      <c r="AN105" s="219"/>
      <c r="AO105" s="217"/>
      <c r="AP105" s="218"/>
      <c r="AQ105" s="218"/>
      <c r="AR105" s="218"/>
      <c r="AS105" s="218"/>
      <c r="AT105" s="219"/>
      <c r="AU105" s="226"/>
      <c r="AV105" s="227"/>
      <c r="AW105" s="227"/>
      <c r="AX105" s="227"/>
      <c r="AY105" s="227"/>
      <c r="AZ105" s="228"/>
    </row>
    <row r="106" spans="1:52" ht="8.25" customHeight="1">
      <c r="A106" s="271"/>
      <c r="B106" s="272"/>
      <c r="C106" s="272"/>
      <c r="D106" s="273"/>
      <c r="E106" s="277">
        <v>4</v>
      </c>
      <c r="F106" s="278"/>
      <c r="G106" s="278"/>
      <c r="H106" s="278"/>
      <c r="I106" s="278"/>
      <c r="J106" s="279"/>
      <c r="K106" s="195" t="e">
        <f t="shared" ref="K106" si="74">SUM(AO106:AZ108)</f>
        <v>#REF!</v>
      </c>
      <c r="L106" s="196"/>
      <c r="M106" s="196"/>
      <c r="N106" s="196"/>
      <c r="O106" s="196"/>
      <c r="P106" s="197"/>
      <c r="Q106" s="246">
        <f>AC79</f>
        <v>0</v>
      </c>
      <c r="R106" s="247"/>
      <c r="S106" s="247"/>
      <c r="T106" s="247"/>
      <c r="U106" s="247"/>
      <c r="V106" s="248"/>
      <c r="W106" s="211">
        <f t="shared" ref="W106" si="75">ROUNDDOWN(Q106/3.3,)</f>
        <v>0</v>
      </c>
      <c r="X106" s="212"/>
      <c r="Y106" s="212"/>
      <c r="Z106" s="212"/>
      <c r="AA106" s="212"/>
      <c r="AB106" s="213"/>
      <c r="AC106" s="211"/>
      <c r="AD106" s="212"/>
      <c r="AE106" s="212"/>
      <c r="AF106" s="212"/>
      <c r="AG106" s="212"/>
      <c r="AH106" s="213"/>
      <c r="AI106" s="211" t="e">
        <f>IF(SUM(K97:P105)=AC97,0,AI103-AO103)</f>
        <v>#REF!</v>
      </c>
      <c r="AJ106" s="212"/>
      <c r="AK106" s="212"/>
      <c r="AL106" s="212"/>
      <c r="AM106" s="212"/>
      <c r="AN106" s="213"/>
      <c r="AO106" s="211" t="e">
        <f>IF((W106-AI106)&lt;=0,W106,AI106)</f>
        <v>#REF!</v>
      </c>
      <c r="AP106" s="212"/>
      <c r="AQ106" s="212"/>
      <c r="AR106" s="212"/>
      <c r="AS106" s="212"/>
      <c r="AT106" s="213"/>
      <c r="AU106" s="220" t="e">
        <f>IF(SUM(W109)=0,AI106-AO106,0)</f>
        <v>#REF!</v>
      </c>
      <c r="AV106" s="221"/>
      <c r="AW106" s="221"/>
      <c r="AX106" s="221"/>
      <c r="AY106" s="221"/>
      <c r="AZ106" s="222"/>
    </row>
    <row r="107" spans="1:52" ht="8.25" customHeight="1">
      <c r="A107" s="271"/>
      <c r="B107" s="272"/>
      <c r="C107" s="272"/>
      <c r="D107" s="273"/>
      <c r="E107" s="302"/>
      <c r="F107" s="303"/>
      <c r="G107" s="303"/>
      <c r="H107" s="303"/>
      <c r="I107" s="303"/>
      <c r="J107" s="304"/>
      <c r="K107" s="198"/>
      <c r="L107" s="199"/>
      <c r="M107" s="199"/>
      <c r="N107" s="199"/>
      <c r="O107" s="199"/>
      <c r="P107" s="200"/>
      <c r="Q107" s="249"/>
      <c r="R107" s="250"/>
      <c r="S107" s="250"/>
      <c r="T107" s="250"/>
      <c r="U107" s="250"/>
      <c r="V107" s="251"/>
      <c r="W107" s="214"/>
      <c r="X107" s="215"/>
      <c r="Y107" s="215"/>
      <c r="Z107" s="215"/>
      <c r="AA107" s="215"/>
      <c r="AB107" s="216"/>
      <c r="AC107" s="214"/>
      <c r="AD107" s="215"/>
      <c r="AE107" s="215"/>
      <c r="AF107" s="215"/>
      <c r="AG107" s="215"/>
      <c r="AH107" s="216"/>
      <c r="AI107" s="214"/>
      <c r="AJ107" s="215"/>
      <c r="AK107" s="215"/>
      <c r="AL107" s="215"/>
      <c r="AM107" s="215"/>
      <c r="AN107" s="216"/>
      <c r="AO107" s="214"/>
      <c r="AP107" s="215"/>
      <c r="AQ107" s="215"/>
      <c r="AR107" s="215"/>
      <c r="AS107" s="215"/>
      <c r="AT107" s="216"/>
      <c r="AU107" s="223"/>
      <c r="AV107" s="224"/>
      <c r="AW107" s="224"/>
      <c r="AX107" s="224"/>
      <c r="AY107" s="224"/>
      <c r="AZ107" s="225"/>
    </row>
    <row r="108" spans="1:52" ht="8.25" customHeight="1" thickBot="1">
      <c r="A108" s="274"/>
      <c r="B108" s="275"/>
      <c r="C108" s="275"/>
      <c r="D108" s="276"/>
      <c r="E108" s="280"/>
      <c r="F108" s="281"/>
      <c r="G108" s="281"/>
      <c r="H108" s="281"/>
      <c r="I108" s="281"/>
      <c r="J108" s="282"/>
      <c r="K108" s="201"/>
      <c r="L108" s="202"/>
      <c r="M108" s="202"/>
      <c r="N108" s="202"/>
      <c r="O108" s="202"/>
      <c r="P108" s="203"/>
      <c r="Q108" s="252"/>
      <c r="R108" s="253"/>
      <c r="S108" s="253"/>
      <c r="T108" s="253"/>
      <c r="U108" s="253"/>
      <c r="V108" s="254"/>
      <c r="W108" s="217"/>
      <c r="X108" s="218"/>
      <c r="Y108" s="218"/>
      <c r="Z108" s="218"/>
      <c r="AA108" s="218"/>
      <c r="AB108" s="219"/>
      <c r="AC108" s="217"/>
      <c r="AD108" s="218"/>
      <c r="AE108" s="218"/>
      <c r="AF108" s="218"/>
      <c r="AG108" s="218"/>
      <c r="AH108" s="219"/>
      <c r="AI108" s="217"/>
      <c r="AJ108" s="218"/>
      <c r="AK108" s="218"/>
      <c r="AL108" s="218"/>
      <c r="AM108" s="218"/>
      <c r="AN108" s="219"/>
      <c r="AO108" s="217"/>
      <c r="AP108" s="218"/>
      <c r="AQ108" s="218"/>
      <c r="AR108" s="218"/>
      <c r="AS108" s="218"/>
      <c r="AT108" s="219"/>
      <c r="AU108" s="226"/>
      <c r="AV108" s="227"/>
      <c r="AW108" s="227"/>
      <c r="AX108" s="227"/>
      <c r="AY108" s="227"/>
      <c r="AZ108" s="228"/>
    </row>
    <row r="109" spans="1:52" ht="8.25" customHeight="1" thickBot="1">
      <c r="A109" s="11"/>
      <c r="B109" s="11"/>
      <c r="C109" s="11"/>
      <c r="D109" s="11"/>
      <c r="E109" s="192">
        <v>5</v>
      </c>
      <c r="F109" s="193"/>
      <c r="G109" s="193"/>
      <c r="H109" s="193"/>
      <c r="I109" s="193"/>
      <c r="J109" s="194"/>
      <c r="K109" s="195" t="e">
        <f t="shared" ref="K109" si="76">SUM(AO109:AZ111)</f>
        <v>#REF!</v>
      </c>
      <c r="L109" s="196"/>
      <c r="M109" s="196"/>
      <c r="N109" s="196"/>
      <c r="O109" s="196"/>
      <c r="P109" s="197"/>
      <c r="Q109" s="204">
        <f>AC82</f>
        <v>0</v>
      </c>
      <c r="R109" s="205"/>
      <c r="S109" s="205"/>
      <c r="T109" s="205"/>
      <c r="U109" s="205"/>
      <c r="V109" s="206"/>
      <c r="W109" s="208">
        <f>ROUNDDOWN(Q109/3.3,)</f>
        <v>0</v>
      </c>
      <c r="X109" s="209"/>
      <c r="Y109" s="209"/>
      <c r="Z109" s="209"/>
      <c r="AA109" s="209"/>
      <c r="AB109" s="210"/>
      <c r="AC109" s="208"/>
      <c r="AD109" s="209"/>
      <c r="AE109" s="209"/>
      <c r="AF109" s="209"/>
      <c r="AG109" s="209"/>
      <c r="AH109" s="210"/>
      <c r="AI109" s="208" t="e">
        <f>IF(SUM(K97:P108)=0,0,AI106-AO106)</f>
        <v>#REF!</v>
      </c>
      <c r="AJ109" s="209"/>
      <c r="AK109" s="209"/>
      <c r="AL109" s="209"/>
      <c r="AM109" s="209"/>
      <c r="AN109" s="210"/>
      <c r="AO109" s="211" t="e">
        <f>IF((W109-AI109)&lt;=0,W109,AI109)</f>
        <v>#REF!</v>
      </c>
      <c r="AP109" s="212"/>
      <c r="AQ109" s="212"/>
      <c r="AR109" s="212"/>
      <c r="AS109" s="212"/>
      <c r="AT109" s="213"/>
      <c r="AU109" s="220" t="e">
        <f>AI109-AO109</f>
        <v>#REF!</v>
      </c>
      <c r="AV109" s="221"/>
      <c r="AW109" s="221"/>
      <c r="AX109" s="221"/>
      <c r="AY109" s="221"/>
      <c r="AZ109" s="222"/>
    </row>
    <row r="110" spans="1:52" ht="8.25" customHeight="1" thickBot="1">
      <c r="A110" s="11"/>
      <c r="B110" s="11"/>
      <c r="C110" s="11"/>
      <c r="D110" s="11"/>
      <c r="E110" s="192"/>
      <c r="F110" s="193"/>
      <c r="G110" s="193"/>
      <c r="H110" s="193"/>
      <c r="I110" s="193"/>
      <c r="J110" s="194"/>
      <c r="K110" s="198"/>
      <c r="L110" s="199"/>
      <c r="M110" s="199"/>
      <c r="N110" s="199"/>
      <c r="O110" s="199"/>
      <c r="P110" s="200"/>
      <c r="Q110" s="207"/>
      <c r="R110" s="205"/>
      <c r="S110" s="205"/>
      <c r="T110" s="205"/>
      <c r="U110" s="205"/>
      <c r="V110" s="206"/>
      <c r="W110" s="208"/>
      <c r="X110" s="209"/>
      <c r="Y110" s="209"/>
      <c r="Z110" s="209"/>
      <c r="AA110" s="209"/>
      <c r="AB110" s="210"/>
      <c r="AC110" s="208"/>
      <c r="AD110" s="209"/>
      <c r="AE110" s="209"/>
      <c r="AF110" s="209"/>
      <c r="AG110" s="209"/>
      <c r="AH110" s="210"/>
      <c r="AI110" s="208"/>
      <c r="AJ110" s="209"/>
      <c r="AK110" s="209"/>
      <c r="AL110" s="209"/>
      <c r="AM110" s="209"/>
      <c r="AN110" s="210"/>
      <c r="AO110" s="214"/>
      <c r="AP110" s="215"/>
      <c r="AQ110" s="215"/>
      <c r="AR110" s="215"/>
      <c r="AS110" s="215"/>
      <c r="AT110" s="216"/>
      <c r="AU110" s="223"/>
      <c r="AV110" s="224"/>
      <c r="AW110" s="224"/>
      <c r="AX110" s="224"/>
      <c r="AY110" s="224"/>
      <c r="AZ110" s="225"/>
    </row>
    <row r="111" spans="1:52" ht="8.25" customHeight="1" thickBot="1">
      <c r="A111" s="11"/>
      <c r="B111" s="11"/>
      <c r="C111" s="11"/>
      <c r="D111" s="11"/>
      <c r="E111" s="192"/>
      <c r="F111" s="193"/>
      <c r="G111" s="193"/>
      <c r="H111" s="193"/>
      <c r="I111" s="193"/>
      <c r="J111" s="194"/>
      <c r="K111" s="201"/>
      <c r="L111" s="202"/>
      <c r="M111" s="202"/>
      <c r="N111" s="202"/>
      <c r="O111" s="202"/>
      <c r="P111" s="203"/>
      <c r="Q111" s="207"/>
      <c r="R111" s="205"/>
      <c r="S111" s="205"/>
      <c r="T111" s="205"/>
      <c r="U111" s="205"/>
      <c r="V111" s="206"/>
      <c r="W111" s="208"/>
      <c r="X111" s="209"/>
      <c r="Y111" s="209"/>
      <c r="Z111" s="209"/>
      <c r="AA111" s="209"/>
      <c r="AB111" s="210"/>
      <c r="AC111" s="208"/>
      <c r="AD111" s="209"/>
      <c r="AE111" s="209"/>
      <c r="AF111" s="209"/>
      <c r="AG111" s="209"/>
      <c r="AH111" s="210"/>
      <c r="AI111" s="208"/>
      <c r="AJ111" s="209"/>
      <c r="AK111" s="209"/>
      <c r="AL111" s="209"/>
      <c r="AM111" s="209"/>
      <c r="AN111" s="210"/>
      <c r="AO111" s="217"/>
      <c r="AP111" s="218"/>
      <c r="AQ111" s="218"/>
      <c r="AR111" s="218"/>
      <c r="AS111" s="218"/>
      <c r="AT111" s="219"/>
      <c r="AU111" s="226"/>
      <c r="AV111" s="227"/>
      <c r="AW111" s="227"/>
      <c r="AX111" s="227"/>
      <c r="AY111" s="227"/>
      <c r="AZ111" s="228"/>
    </row>
    <row r="112" spans="1:52" ht="8.25" customHeight="1">
      <c r="K112" s="12"/>
      <c r="L112" s="12"/>
      <c r="M112" s="12"/>
      <c r="N112" s="12"/>
      <c r="O112" s="12"/>
      <c r="P112" s="12"/>
    </row>
    <row r="113" spans="1:52" ht="8.25" customHeight="1">
      <c r="K113" s="12"/>
      <c r="L113" s="12"/>
      <c r="M113" s="12"/>
      <c r="N113" s="12"/>
      <c r="O113" s="12"/>
      <c r="P113" s="12"/>
    </row>
    <row r="114" spans="1:52" ht="8.25" customHeight="1" thickBot="1">
      <c r="K114" s="12"/>
      <c r="L114" s="12"/>
      <c r="M114" s="12"/>
      <c r="N114" s="12"/>
      <c r="O114" s="12"/>
      <c r="P114" s="12"/>
    </row>
    <row r="115" spans="1:52" ht="17.25" customHeight="1">
      <c r="A115" s="268" t="s">
        <v>16</v>
      </c>
      <c r="B115" s="269"/>
      <c r="C115" s="269"/>
      <c r="D115" s="270"/>
      <c r="E115" s="277" t="s">
        <v>11</v>
      </c>
      <c r="F115" s="278"/>
      <c r="G115" s="278"/>
      <c r="H115" s="278"/>
      <c r="I115" s="278"/>
      <c r="J115" s="279"/>
      <c r="K115" s="283" t="s">
        <v>12</v>
      </c>
      <c r="L115" s="284"/>
      <c r="M115" s="284"/>
      <c r="N115" s="284"/>
      <c r="O115" s="284"/>
      <c r="P115" s="285"/>
      <c r="Q115" s="277" t="s">
        <v>26</v>
      </c>
      <c r="R115" s="278"/>
      <c r="S115" s="278"/>
      <c r="T115" s="278"/>
      <c r="U115" s="278"/>
      <c r="V115" s="279"/>
      <c r="W115" s="289" t="s">
        <v>21</v>
      </c>
      <c r="X115" s="290"/>
      <c r="Y115" s="290"/>
      <c r="Z115" s="290"/>
      <c r="AA115" s="290"/>
      <c r="AB115" s="291"/>
      <c r="AC115" s="295" t="s">
        <v>22</v>
      </c>
      <c r="AD115" s="278"/>
      <c r="AE115" s="278"/>
      <c r="AF115" s="278"/>
      <c r="AG115" s="278"/>
      <c r="AH115" s="279"/>
      <c r="AI115" s="295" t="s">
        <v>23</v>
      </c>
      <c r="AJ115" s="278"/>
      <c r="AK115" s="278"/>
      <c r="AL115" s="278"/>
      <c r="AM115" s="278"/>
      <c r="AN115" s="279"/>
      <c r="AO115" s="296" t="s">
        <v>24</v>
      </c>
      <c r="AP115" s="297"/>
      <c r="AQ115" s="297"/>
      <c r="AR115" s="297"/>
      <c r="AS115" s="297"/>
      <c r="AT115" s="298"/>
      <c r="AU115" s="305" t="s">
        <v>25</v>
      </c>
      <c r="AV115" s="306"/>
      <c r="AW115" s="306"/>
      <c r="AX115" s="306"/>
      <c r="AY115" s="306"/>
      <c r="AZ115" s="307"/>
    </row>
    <row r="116" spans="1:52" ht="17.25" customHeight="1" thickBot="1">
      <c r="A116" s="271"/>
      <c r="B116" s="272"/>
      <c r="C116" s="272"/>
      <c r="D116" s="273"/>
      <c r="E116" s="280"/>
      <c r="F116" s="281"/>
      <c r="G116" s="281"/>
      <c r="H116" s="281"/>
      <c r="I116" s="281"/>
      <c r="J116" s="282"/>
      <c r="K116" s="286"/>
      <c r="L116" s="287"/>
      <c r="M116" s="287"/>
      <c r="N116" s="287"/>
      <c r="O116" s="287"/>
      <c r="P116" s="288"/>
      <c r="Q116" s="280"/>
      <c r="R116" s="281"/>
      <c r="S116" s="281"/>
      <c r="T116" s="281"/>
      <c r="U116" s="281"/>
      <c r="V116" s="282"/>
      <c r="W116" s="292"/>
      <c r="X116" s="293"/>
      <c r="Y116" s="293"/>
      <c r="Z116" s="293"/>
      <c r="AA116" s="293"/>
      <c r="AB116" s="294"/>
      <c r="AC116" s="280"/>
      <c r="AD116" s="281"/>
      <c r="AE116" s="281"/>
      <c r="AF116" s="281"/>
      <c r="AG116" s="281"/>
      <c r="AH116" s="282"/>
      <c r="AI116" s="280"/>
      <c r="AJ116" s="281"/>
      <c r="AK116" s="281"/>
      <c r="AL116" s="281"/>
      <c r="AM116" s="281"/>
      <c r="AN116" s="282"/>
      <c r="AO116" s="299"/>
      <c r="AP116" s="300"/>
      <c r="AQ116" s="300"/>
      <c r="AR116" s="300"/>
      <c r="AS116" s="300"/>
      <c r="AT116" s="301"/>
      <c r="AU116" s="308"/>
      <c r="AV116" s="309"/>
      <c r="AW116" s="309"/>
      <c r="AX116" s="309"/>
      <c r="AY116" s="309"/>
      <c r="AZ116" s="310"/>
    </row>
    <row r="117" spans="1:52" ht="8.25" customHeight="1">
      <c r="A117" s="271"/>
      <c r="B117" s="272"/>
      <c r="C117" s="272"/>
      <c r="D117" s="273"/>
      <c r="E117" s="277">
        <v>1</v>
      </c>
      <c r="F117" s="278"/>
      <c r="G117" s="278"/>
      <c r="H117" s="278"/>
      <c r="I117" s="278"/>
      <c r="J117" s="279"/>
      <c r="K117" s="195" t="e">
        <f>SUM(AO117:AZ119)</f>
        <v>#REF!</v>
      </c>
      <c r="L117" s="196"/>
      <c r="M117" s="196"/>
      <c r="N117" s="196"/>
      <c r="O117" s="196"/>
      <c r="P117" s="197"/>
      <c r="Q117" s="246">
        <f>AC70</f>
        <v>0</v>
      </c>
      <c r="R117" s="247"/>
      <c r="S117" s="247"/>
      <c r="T117" s="247"/>
      <c r="U117" s="247"/>
      <c r="V117" s="248"/>
      <c r="W117" s="211">
        <f>ROUNDDOWN(Q117/3.3,)</f>
        <v>0</v>
      </c>
      <c r="X117" s="212"/>
      <c r="Y117" s="212"/>
      <c r="Z117" s="212"/>
      <c r="AA117" s="212"/>
      <c r="AB117" s="213"/>
      <c r="AC117" s="246" t="e">
        <f>SUM(#REF!)</f>
        <v>#REF!</v>
      </c>
      <c r="AD117" s="247"/>
      <c r="AE117" s="247"/>
      <c r="AF117" s="247"/>
      <c r="AG117" s="247"/>
      <c r="AH117" s="248"/>
      <c r="AI117" s="211"/>
      <c r="AJ117" s="212"/>
      <c r="AK117" s="212"/>
      <c r="AL117" s="212"/>
      <c r="AM117" s="212"/>
      <c r="AN117" s="213"/>
      <c r="AO117" s="211" t="e">
        <f>IF((W117-AC117)&lt;=0,W117,AC117)</f>
        <v>#REF!</v>
      </c>
      <c r="AP117" s="212"/>
      <c r="AQ117" s="212"/>
      <c r="AR117" s="212"/>
      <c r="AS117" s="212"/>
      <c r="AT117" s="213"/>
      <c r="AU117" s="220" t="e">
        <f>IF(SUM(W120:AB131)=0,AC117-AO117,0)</f>
        <v>#REF!</v>
      </c>
      <c r="AV117" s="221"/>
      <c r="AW117" s="221"/>
      <c r="AX117" s="221"/>
      <c r="AY117" s="221"/>
      <c r="AZ117" s="222"/>
    </row>
    <row r="118" spans="1:52" ht="8.25" customHeight="1">
      <c r="A118" s="271"/>
      <c r="B118" s="272"/>
      <c r="C118" s="272"/>
      <c r="D118" s="273"/>
      <c r="E118" s="302"/>
      <c r="F118" s="303"/>
      <c r="G118" s="303"/>
      <c r="H118" s="303"/>
      <c r="I118" s="303"/>
      <c r="J118" s="304"/>
      <c r="K118" s="198"/>
      <c r="L118" s="199"/>
      <c r="M118" s="199"/>
      <c r="N118" s="199"/>
      <c r="O118" s="199"/>
      <c r="P118" s="200"/>
      <c r="Q118" s="249"/>
      <c r="R118" s="250"/>
      <c r="S118" s="250"/>
      <c r="T118" s="250"/>
      <c r="U118" s="250"/>
      <c r="V118" s="251"/>
      <c r="W118" s="214"/>
      <c r="X118" s="215"/>
      <c r="Y118" s="215"/>
      <c r="Z118" s="215"/>
      <c r="AA118" s="215"/>
      <c r="AB118" s="216"/>
      <c r="AC118" s="249"/>
      <c r="AD118" s="250"/>
      <c r="AE118" s="250"/>
      <c r="AF118" s="250"/>
      <c r="AG118" s="250"/>
      <c r="AH118" s="251"/>
      <c r="AI118" s="214"/>
      <c r="AJ118" s="215"/>
      <c r="AK118" s="215"/>
      <c r="AL118" s="215"/>
      <c r="AM118" s="215"/>
      <c r="AN118" s="216"/>
      <c r="AO118" s="214"/>
      <c r="AP118" s="215"/>
      <c r="AQ118" s="215"/>
      <c r="AR118" s="215"/>
      <c r="AS118" s="215"/>
      <c r="AT118" s="216"/>
      <c r="AU118" s="223"/>
      <c r="AV118" s="224"/>
      <c r="AW118" s="224"/>
      <c r="AX118" s="224"/>
      <c r="AY118" s="224"/>
      <c r="AZ118" s="225"/>
    </row>
    <row r="119" spans="1:52" ht="8.25" customHeight="1" thickBot="1">
      <c r="A119" s="271"/>
      <c r="B119" s="272"/>
      <c r="C119" s="272"/>
      <c r="D119" s="273"/>
      <c r="E119" s="280"/>
      <c r="F119" s="281"/>
      <c r="G119" s="281"/>
      <c r="H119" s="281"/>
      <c r="I119" s="281"/>
      <c r="J119" s="282"/>
      <c r="K119" s="201"/>
      <c r="L119" s="202"/>
      <c r="M119" s="202"/>
      <c r="N119" s="202"/>
      <c r="O119" s="202"/>
      <c r="P119" s="203"/>
      <c r="Q119" s="252"/>
      <c r="R119" s="253"/>
      <c r="S119" s="253"/>
      <c r="T119" s="253"/>
      <c r="U119" s="253"/>
      <c r="V119" s="254"/>
      <c r="W119" s="217"/>
      <c r="X119" s="218"/>
      <c r="Y119" s="218"/>
      <c r="Z119" s="218"/>
      <c r="AA119" s="218"/>
      <c r="AB119" s="219"/>
      <c r="AC119" s="252"/>
      <c r="AD119" s="253"/>
      <c r="AE119" s="253"/>
      <c r="AF119" s="253"/>
      <c r="AG119" s="253"/>
      <c r="AH119" s="254"/>
      <c r="AI119" s="217"/>
      <c r="AJ119" s="218"/>
      <c r="AK119" s="218"/>
      <c r="AL119" s="218"/>
      <c r="AM119" s="218"/>
      <c r="AN119" s="219"/>
      <c r="AO119" s="217"/>
      <c r="AP119" s="218"/>
      <c r="AQ119" s="218"/>
      <c r="AR119" s="218"/>
      <c r="AS119" s="218"/>
      <c r="AT119" s="219"/>
      <c r="AU119" s="226"/>
      <c r="AV119" s="227"/>
      <c r="AW119" s="227"/>
      <c r="AX119" s="227"/>
      <c r="AY119" s="227"/>
      <c r="AZ119" s="228"/>
    </row>
    <row r="120" spans="1:52" ht="8.25" customHeight="1">
      <c r="A120" s="271"/>
      <c r="B120" s="272"/>
      <c r="C120" s="272"/>
      <c r="D120" s="273"/>
      <c r="E120" s="277">
        <v>2</v>
      </c>
      <c r="F120" s="278"/>
      <c r="G120" s="278"/>
      <c r="H120" s="278"/>
      <c r="I120" s="278"/>
      <c r="J120" s="279"/>
      <c r="K120" s="195" t="e">
        <f t="shared" ref="K120" si="77">SUM(AO120:AZ122)</f>
        <v>#REF!</v>
      </c>
      <c r="L120" s="196"/>
      <c r="M120" s="196"/>
      <c r="N120" s="196"/>
      <c r="O120" s="196"/>
      <c r="P120" s="197"/>
      <c r="Q120" s="246">
        <f>AC73</f>
        <v>0</v>
      </c>
      <c r="R120" s="247"/>
      <c r="S120" s="247"/>
      <c r="T120" s="247"/>
      <c r="U120" s="247"/>
      <c r="V120" s="248"/>
      <c r="W120" s="211">
        <f t="shared" ref="W120" si="78">ROUNDDOWN(Q120/3.3,)</f>
        <v>0</v>
      </c>
      <c r="X120" s="212"/>
      <c r="Y120" s="212"/>
      <c r="Z120" s="212"/>
      <c r="AA120" s="212"/>
      <c r="AB120" s="213"/>
      <c r="AC120" s="246"/>
      <c r="AD120" s="247"/>
      <c r="AE120" s="247"/>
      <c r="AF120" s="247"/>
      <c r="AG120" s="247"/>
      <c r="AH120" s="248"/>
      <c r="AI120" s="211" t="e">
        <f>IF(K117=AC117,0,AC117-AO117)</f>
        <v>#REF!</v>
      </c>
      <c r="AJ120" s="212"/>
      <c r="AK120" s="212"/>
      <c r="AL120" s="212"/>
      <c r="AM120" s="212"/>
      <c r="AN120" s="213"/>
      <c r="AO120" s="211" t="e">
        <f>IF((W120-AI120)&lt;=0,W120,AI120)</f>
        <v>#REF!</v>
      </c>
      <c r="AP120" s="212"/>
      <c r="AQ120" s="212"/>
      <c r="AR120" s="212"/>
      <c r="AS120" s="212"/>
      <c r="AT120" s="213"/>
      <c r="AU120" s="220" t="e">
        <f>IF(SUM(W123:AB131)=0,AI120-AO120,0)</f>
        <v>#REF!</v>
      </c>
      <c r="AV120" s="221"/>
      <c r="AW120" s="221"/>
      <c r="AX120" s="221"/>
      <c r="AY120" s="221"/>
      <c r="AZ120" s="222"/>
    </row>
    <row r="121" spans="1:52" ht="8.25" customHeight="1">
      <c r="A121" s="271"/>
      <c r="B121" s="272"/>
      <c r="C121" s="272"/>
      <c r="D121" s="273"/>
      <c r="E121" s="302"/>
      <c r="F121" s="303"/>
      <c r="G121" s="303"/>
      <c r="H121" s="303"/>
      <c r="I121" s="303"/>
      <c r="J121" s="304"/>
      <c r="K121" s="198"/>
      <c r="L121" s="199"/>
      <c r="M121" s="199"/>
      <c r="N121" s="199"/>
      <c r="O121" s="199"/>
      <c r="P121" s="200"/>
      <c r="Q121" s="249"/>
      <c r="R121" s="250"/>
      <c r="S121" s="250"/>
      <c r="T121" s="250"/>
      <c r="U121" s="250"/>
      <c r="V121" s="251"/>
      <c r="W121" s="214"/>
      <c r="X121" s="215"/>
      <c r="Y121" s="215"/>
      <c r="Z121" s="215"/>
      <c r="AA121" s="215"/>
      <c r="AB121" s="216"/>
      <c r="AC121" s="249"/>
      <c r="AD121" s="250"/>
      <c r="AE121" s="250"/>
      <c r="AF121" s="250"/>
      <c r="AG121" s="250"/>
      <c r="AH121" s="251"/>
      <c r="AI121" s="214"/>
      <c r="AJ121" s="215"/>
      <c r="AK121" s="215"/>
      <c r="AL121" s="215"/>
      <c r="AM121" s="215"/>
      <c r="AN121" s="216"/>
      <c r="AO121" s="214"/>
      <c r="AP121" s="215"/>
      <c r="AQ121" s="215"/>
      <c r="AR121" s="215"/>
      <c r="AS121" s="215"/>
      <c r="AT121" s="216"/>
      <c r="AU121" s="223"/>
      <c r="AV121" s="224"/>
      <c r="AW121" s="224"/>
      <c r="AX121" s="224"/>
      <c r="AY121" s="224"/>
      <c r="AZ121" s="225"/>
    </row>
    <row r="122" spans="1:52" ht="8.25" customHeight="1" thickBot="1">
      <c r="A122" s="271"/>
      <c r="B122" s="272"/>
      <c r="C122" s="272"/>
      <c r="D122" s="273"/>
      <c r="E122" s="280"/>
      <c r="F122" s="281"/>
      <c r="G122" s="281"/>
      <c r="H122" s="281"/>
      <c r="I122" s="281"/>
      <c r="J122" s="282"/>
      <c r="K122" s="201"/>
      <c r="L122" s="202"/>
      <c r="M122" s="202"/>
      <c r="N122" s="202"/>
      <c r="O122" s="202"/>
      <c r="P122" s="203"/>
      <c r="Q122" s="252"/>
      <c r="R122" s="253"/>
      <c r="S122" s="253"/>
      <c r="T122" s="253"/>
      <c r="U122" s="253"/>
      <c r="V122" s="254"/>
      <c r="W122" s="217"/>
      <c r="X122" s="218"/>
      <c r="Y122" s="218"/>
      <c r="Z122" s="218"/>
      <c r="AA122" s="218"/>
      <c r="AB122" s="219"/>
      <c r="AC122" s="252"/>
      <c r="AD122" s="253"/>
      <c r="AE122" s="253"/>
      <c r="AF122" s="253"/>
      <c r="AG122" s="253"/>
      <c r="AH122" s="254"/>
      <c r="AI122" s="217"/>
      <c r="AJ122" s="218"/>
      <c r="AK122" s="218"/>
      <c r="AL122" s="218"/>
      <c r="AM122" s="218"/>
      <c r="AN122" s="219"/>
      <c r="AO122" s="217"/>
      <c r="AP122" s="218"/>
      <c r="AQ122" s="218"/>
      <c r="AR122" s="218"/>
      <c r="AS122" s="218"/>
      <c r="AT122" s="219"/>
      <c r="AU122" s="226"/>
      <c r="AV122" s="227"/>
      <c r="AW122" s="227"/>
      <c r="AX122" s="227"/>
      <c r="AY122" s="227"/>
      <c r="AZ122" s="228"/>
    </row>
    <row r="123" spans="1:52" ht="8.25" customHeight="1">
      <c r="A123" s="271"/>
      <c r="B123" s="272"/>
      <c r="C123" s="272"/>
      <c r="D123" s="273"/>
      <c r="E123" s="277">
        <v>3</v>
      </c>
      <c r="F123" s="278"/>
      <c r="G123" s="278"/>
      <c r="H123" s="278"/>
      <c r="I123" s="278"/>
      <c r="J123" s="279"/>
      <c r="K123" s="195" t="e">
        <f t="shared" ref="K123" si="79">SUM(AO123:AZ125)</f>
        <v>#REF!</v>
      </c>
      <c r="L123" s="196"/>
      <c r="M123" s="196"/>
      <c r="N123" s="196"/>
      <c r="O123" s="196"/>
      <c r="P123" s="197"/>
      <c r="Q123" s="246">
        <f>AC76</f>
        <v>0</v>
      </c>
      <c r="R123" s="247"/>
      <c r="S123" s="247"/>
      <c r="T123" s="247"/>
      <c r="U123" s="247"/>
      <c r="V123" s="248"/>
      <c r="W123" s="211">
        <f t="shared" ref="W123" si="80">ROUNDDOWN(Q123/3.3,)</f>
        <v>0</v>
      </c>
      <c r="X123" s="212"/>
      <c r="Y123" s="212"/>
      <c r="Z123" s="212"/>
      <c r="AA123" s="212"/>
      <c r="AB123" s="213"/>
      <c r="AC123" s="246"/>
      <c r="AD123" s="247"/>
      <c r="AE123" s="247"/>
      <c r="AF123" s="247"/>
      <c r="AG123" s="247"/>
      <c r="AH123" s="248"/>
      <c r="AI123" s="211" t="e">
        <f>IF(SUM(K117:P122)=AC117,0,AI120-AO120)</f>
        <v>#REF!</v>
      </c>
      <c r="AJ123" s="212"/>
      <c r="AK123" s="212"/>
      <c r="AL123" s="212"/>
      <c r="AM123" s="212"/>
      <c r="AN123" s="213"/>
      <c r="AO123" s="211" t="e">
        <f>IF((W123-AI123)&lt;=0,W123,AI123)</f>
        <v>#REF!</v>
      </c>
      <c r="AP123" s="212"/>
      <c r="AQ123" s="212"/>
      <c r="AR123" s="212"/>
      <c r="AS123" s="212"/>
      <c r="AT123" s="213"/>
      <c r="AU123" s="220" t="e">
        <f>IF(SUM(W126:AB131)=0,AI123-AO123,0)</f>
        <v>#REF!</v>
      </c>
      <c r="AV123" s="221"/>
      <c r="AW123" s="221"/>
      <c r="AX123" s="221"/>
      <c r="AY123" s="221"/>
      <c r="AZ123" s="222"/>
    </row>
    <row r="124" spans="1:52" ht="8.25" customHeight="1">
      <c r="A124" s="271"/>
      <c r="B124" s="272"/>
      <c r="C124" s="272"/>
      <c r="D124" s="273"/>
      <c r="E124" s="302"/>
      <c r="F124" s="303"/>
      <c r="G124" s="303"/>
      <c r="H124" s="303"/>
      <c r="I124" s="303"/>
      <c r="J124" s="304"/>
      <c r="K124" s="198"/>
      <c r="L124" s="199"/>
      <c r="M124" s="199"/>
      <c r="N124" s="199"/>
      <c r="O124" s="199"/>
      <c r="P124" s="200"/>
      <c r="Q124" s="249"/>
      <c r="R124" s="250"/>
      <c r="S124" s="250"/>
      <c r="T124" s="250"/>
      <c r="U124" s="250"/>
      <c r="V124" s="251"/>
      <c r="W124" s="214"/>
      <c r="X124" s="215"/>
      <c r="Y124" s="215"/>
      <c r="Z124" s="215"/>
      <c r="AA124" s="215"/>
      <c r="AB124" s="216"/>
      <c r="AC124" s="249"/>
      <c r="AD124" s="250"/>
      <c r="AE124" s="250"/>
      <c r="AF124" s="250"/>
      <c r="AG124" s="250"/>
      <c r="AH124" s="251"/>
      <c r="AI124" s="214"/>
      <c r="AJ124" s="215"/>
      <c r="AK124" s="215"/>
      <c r="AL124" s="215"/>
      <c r="AM124" s="215"/>
      <c r="AN124" s="216"/>
      <c r="AO124" s="214"/>
      <c r="AP124" s="215"/>
      <c r="AQ124" s="215"/>
      <c r="AR124" s="215"/>
      <c r="AS124" s="215"/>
      <c r="AT124" s="216"/>
      <c r="AU124" s="223"/>
      <c r="AV124" s="224"/>
      <c r="AW124" s="224"/>
      <c r="AX124" s="224"/>
      <c r="AY124" s="224"/>
      <c r="AZ124" s="225"/>
    </row>
    <row r="125" spans="1:52" ht="8.25" customHeight="1" thickBot="1">
      <c r="A125" s="271"/>
      <c r="B125" s="272"/>
      <c r="C125" s="272"/>
      <c r="D125" s="273"/>
      <c r="E125" s="280"/>
      <c r="F125" s="281"/>
      <c r="G125" s="281"/>
      <c r="H125" s="281"/>
      <c r="I125" s="281"/>
      <c r="J125" s="282"/>
      <c r="K125" s="201"/>
      <c r="L125" s="202"/>
      <c r="M125" s="202"/>
      <c r="N125" s="202"/>
      <c r="O125" s="202"/>
      <c r="P125" s="203"/>
      <c r="Q125" s="252"/>
      <c r="R125" s="253"/>
      <c r="S125" s="253"/>
      <c r="T125" s="253"/>
      <c r="U125" s="253"/>
      <c r="V125" s="254"/>
      <c r="W125" s="217"/>
      <c r="X125" s="218"/>
      <c r="Y125" s="218"/>
      <c r="Z125" s="218"/>
      <c r="AA125" s="218"/>
      <c r="AB125" s="219"/>
      <c r="AC125" s="252"/>
      <c r="AD125" s="253"/>
      <c r="AE125" s="253"/>
      <c r="AF125" s="253"/>
      <c r="AG125" s="253"/>
      <c r="AH125" s="254"/>
      <c r="AI125" s="217"/>
      <c r="AJ125" s="218"/>
      <c r="AK125" s="218"/>
      <c r="AL125" s="218"/>
      <c r="AM125" s="218"/>
      <c r="AN125" s="219"/>
      <c r="AO125" s="217"/>
      <c r="AP125" s="218"/>
      <c r="AQ125" s="218"/>
      <c r="AR125" s="218"/>
      <c r="AS125" s="218"/>
      <c r="AT125" s="219"/>
      <c r="AU125" s="226"/>
      <c r="AV125" s="227"/>
      <c r="AW125" s="227"/>
      <c r="AX125" s="227"/>
      <c r="AY125" s="227"/>
      <c r="AZ125" s="228"/>
    </row>
    <row r="126" spans="1:52" ht="8.25" customHeight="1">
      <c r="A126" s="271"/>
      <c r="B126" s="272"/>
      <c r="C126" s="272"/>
      <c r="D126" s="273"/>
      <c r="E126" s="277">
        <v>4</v>
      </c>
      <c r="F126" s="278"/>
      <c r="G126" s="278"/>
      <c r="H126" s="278"/>
      <c r="I126" s="278"/>
      <c r="J126" s="279"/>
      <c r="K126" s="195" t="e">
        <f t="shared" ref="K126" si="81">SUM(AO126:AZ128)</f>
        <v>#REF!</v>
      </c>
      <c r="L126" s="196"/>
      <c r="M126" s="196"/>
      <c r="N126" s="196"/>
      <c r="O126" s="196"/>
      <c r="P126" s="197"/>
      <c r="Q126" s="246">
        <f>AC79</f>
        <v>0</v>
      </c>
      <c r="R126" s="247"/>
      <c r="S126" s="247"/>
      <c r="T126" s="247"/>
      <c r="U126" s="247"/>
      <c r="V126" s="248"/>
      <c r="W126" s="211">
        <f t="shared" ref="W126" si="82">ROUNDDOWN(Q126/3.3,)</f>
        <v>0</v>
      </c>
      <c r="X126" s="212"/>
      <c r="Y126" s="212"/>
      <c r="Z126" s="212"/>
      <c r="AA126" s="212"/>
      <c r="AB126" s="213"/>
      <c r="AC126" s="246"/>
      <c r="AD126" s="247"/>
      <c r="AE126" s="247"/>
      <c r="AF126" s="247"/>
      <c r="AG126" s="247"/>
      <c r="AH126" s="248"/>
      <c r="AI126" s="211" t="e">
        <f>IF(SUM(K117:P125)=AC117,0,AI123-AO123)</f>
        <v>#REF!</v>
      </c>
      <c r="AJ126" s="212"/>
      <c r="AK126" s="212"/>
      <c r="AL126" s="212"/>
      <c r="AM126" s="212"/>
      <c r="AN126" s="213"/>
      <c r="AO126" s="211" t="e">
        <f>IF((W126-AI126)&lt;=0,W126,AI126)</f>
        <v>#REF!</v>
      </c>
      <c r="AP126" s="212"/>
      <c r="AQ126" s="212"/>
      <c r="AR126" s="212"/>
      <c r="AS126" s="212"/>
      <c r="AT126" s="213"/>
      <c r="AU126" s="220" t="e">
        <f>IF(SUM(W129)=0,AI126-AO126,0)</f>
        <v>#REF!</v>
      </c>
      <c r="AV126" s="221"/>
      <c r="AW126" s="221"/>
      <c r="AX126" s="221"/>
      <c r="AY126" s="221"/>
      <c r="AZ126" s="222"/>
    </row>
    <row r="127" spans="1:52" ht="8.25" customHeight="1">
      <c r="A127" s="271"/>
      <c r="B127" s="272"/>
      <c r="C127" s="272"/>
      <c r="D127" s="273"/>
      <c r="E127" s="302"/>
      <c r="F127" s="303"/>
      <c r="G127" s="303"/>
      <c r="H127" s="303"/>
      <c r="I127" s="303"/>
      <c r="J127" s="304"/>
      <c r="K127" s="198"/>
      <c r="L127" s="199"/>
      <c r="M127" s="199"/>
      <c r="N127" s="199"/>
      <c r="O127" s="199"/>
      <c r="P127" s="200"/>
      <c r="Q127" s="249"/>
      <c r="R127" s="250"/>
      <c r="S127" s="250"/>
      <c r="T127" s="250"/>
      <c r="U127" s="250"/>
      <c r="V127" s="251"/>
      <c r="W127" s="214"/>
      <c r="X127" s="215"/>
      <c r="Y127" s="215"/>
      <c r="Z127" s="215"/>
      <c r="AA127" s="215"/>
      <c r="AB127" s="216"/>
      <c r="AC127" s="249"/>
      <c r="AD127" s="250"/>
      <c r="AE127" s="250"/>
      <c r="AF127" s="250"/>
      <c r="AG127" s="250"/>
      <c r="AH127" s="251"/>
      <c r="AI127" s="214"/>
      <c r="AJ127" s="215"/>
      <c r="AK127" s="215"/>
      <c r="AL127" s="215"/>
      <c r="AM127" s="215"/>
      <c r="AN127" s="216"/>
      <c r="AO127" s="214"/>
      <c r="AP127" s="215"/>
      <c r="AQ127" s="215"/>
      <c r="AR127" s="215"/>
      <c r="AS127" s="215"/>
      <c r="AT127" s="216"/>
      <c r="AU127" s="223"/>
      <c r="AV127" s="224"/>
      <c r="AW127" s="224"/>
      <c r="AX127" s="224"/>
      <c r="AY127" s="224"/>
      <c r="AZ127" s="225"/>
    </row>
    <row r="128" spans="1:52" ht="8.25" customHeight="1" thickBot="1">
      <c r="A128" s="274"/>
      <c r="B128" s="275"/>
      <c r="C128" s="275"/>
      <c r="D128" s="276"/>
      <c r="E128" s="280"/>
      <c r="F128" s="281"/>
      <c r="G128" s="281"/>
      <c r="H128" s="281"/>
      <c r="I128" s="281"/>
      <c r="J128" s="282"/>
      <c r="K128" s="201"/>
      <c r="L128" s="202"/>
      <c r="M128" s="202"/>
      <c r="N128" s="202"/>
      <c r="O128" s="202"/>
      <c r="P128" s="203"/>
      <c r="Q128" s="252"/>
      <c r="R128" s="253"/>
      <c r="S128" s="253"/>
      <c r="T128" s="253"/>
      <c r="U128" s="253"/>
      <c r="V128" s="254"/>
      <c r="W128" s="217"/>
      <c r="X128" s="218"/>
      <c r="Y128" s="218"/>
      <c r="Z128" s="218"/>
      <c r="AA128" s="218"/>
      <c r="AB128" s="219"/>
      <c r="AC128" s="252"/>
      <c r="AD128" s="253"/>
      <c r="AE128" s="253"/>
      <c r="AF128" s="253"/>
      <c r="AG128" s="253"/>
      <c r="AH128" s="254"/>
      <c r="AI128" s="217"/>
      <c r="AJ128" s="218"/>
      <c r="AK128" s="218"/>
      <c r="AL128" s="218"/>
      <c r="AM128" s="218"/>
      <c r="AN128" s="219"/>
      <c r="AO128" s="217"/>
      <c r="AP128" s="218"/>
      <c r="AQ128" s="218"/>
      <c r="AR128" s="218"/>
      <c r="AS128" s="218"/>
      <c r="AT128" s="219"/>
      <c r="AU128" s="226"/>
      <c r="AV128" s="227"/>
      <c r="AW128" s="227"/>
      <c r="AX128" s="227"/>
      <c r="AY128" s="227"/>
      <c r="AZ128" s="228"/>
    </row>
    <row r="129" spans="1:52" ht="8.25" customHeight="1" thickBot="1">
      <c r="A129" s="11"/>
      <c r="B129" s="11"/>
      <c r="C129" s="11"/>
      <c r="D129" s="11"/>
      <c r="E129" s="192">
        <v>5</v>
      </c>
      <c r="F129" s="193"/>
      <c r="G129" s="193"/>
      <c r="H129" s="193"/>
      <c r="I129" s="193"/>
      <c r="J129" s="194"/>
      <c r="K129" s="195" t="e">
        <f t="shared" ref="K129" si="83">SUM(AO129:AZ131)</f>
        <v>#REF!</v>
      </c>
      <c r="L129" s="196"/>
      <c r="M129" s="196"/>
      <c r="N129" s="196"/>
      <c r="O129" s="196"/>
      <c r="P129" s="197"/>
      <c r="Q129" s="204">
        <f>AC82</f>
        <v>0</v>
      </c>
      <c r="R129" s="205"/>
      <c r="S129" s="205"/>
      <c r="T129" s="205"/>
      <c r="U129" s="205"/>
      <c r="V129" s="206"/>
      <c r="W129" s="208">
        <f t="shared" ref="W129" si="84">ROUNDDOWN(Q129/3.3,)</f>
        <v>0</v>
      </c>
      <c r="X129" s="209"/>
      <c r="Y129" s="209"/>
      <c r="Z129" s="209"/>
      <c r="AA129" s="209"/>
      <c r="AB129" s="210"/>
      <c r="AC129" s="204"/>
      <c r="AD129" s="205"/>
      <c r="AE129" s="205"/>
      <c r="AF129" s="205"/>
      <c r="AG129" s="205"/>
      <c r="AH129" s="206"/>
      <c r="AI129" s="208" t="e">
        <f>IF(SUM(K117:P128)=0,0,AI126-AO126)</f>
        <v>#REF!</v>
      </c>
      <c r="AJ129" s="209"/>
      <c r="AK129" s="209"/>
      <c r="AL129" s="209"/>
      <c r="AM129" s="209"/>
      <c r="AN129" s="210"/>
      <c r="AO129" s="211" t="e">
        <f>IF((W129-AI129)&lt;=0,W129,AI129)</f>
        <v>#REF!</v>
      </c>
      <c r="AP129" s="212"/>
      <c r="AQ129" s="212"/>
      <c r="AR129" s="212"/>
      <c r="AS129" s="212"/>
      <c r="AT129" s="213"/>
      <c r="AU129" s="220" t="e">
        <f>AI129-AO129</f>
        <v>#REF!</v>
      </c>
      <c r="AV129" s="221"/>
      <c r="AW129" s="221"/>
      <c r="AX129" s="221"/>
      <c r="AY129" s="221"/>
      <c r="AZ129" s="222"/>
    </row>
    <row r="130" spans="1:52" ht="8.25" customHeight="1" thickBot="1">
      <c r="A130" s="11"/>
      <c r="B130" s="11"/>
      <c r="C130" s="11"/>
      <c r="D130" s="11"/>
      <c r="E130" s="192"/>
      <c r="F130" s="193"/>
      <c r="G130" s="193"/>
      <c r="H130" s="193"/>
      <c r="I130" s="193"/>
      <c r="J130" s="194"/>
      <c r="K130" s="198"/>
      <c r="L130" s="199"/>
      <c r="M130" s="199"/>
      <c r="N130" s="199"/>
      <c r="O130" s="199"/>
      <c r="P130" s="200"/>
      <c r="Q130" s="207"/>
      <c r="R130" s="205"/>
      <c r="S130" s="205"/>
      <c r="T130" s="205"/>
      <c r="U130" s="205"/>
      <c r="V130" s="206"/>
      <c r="W130" s="208"/>
      <c r="X130" s="209"/>
      <c r="Y130" s="209"/>
      <c r="Z130" s="209"/>
      <c r="AA130" s="209"/>
      <c r="AB130" s="210"/>
      <c r="AC130" s="207"/>
      <c r="AD130" s="205"/>
      <c r="AE130" s="205"/>
      <c r="AF130" s="205"/>
      <c r="AG130" s="205"/>
      <c r="AH130" s="206"/>
      <c r="AI130" s="208"/>
      <c r="AJ130" s="209"/>
      <c r="AK130" s="209"/>
      <c r="AL130" s="209"/>
      <c r="AM130" s="209"/>
      <c r="AN130" s="210"/>
      <c r="AO130" s="214"/>
      <c r="AP130" s="215"/>
      <c r="AQ130" s="215"/>
      <c r="AR130" s="215"/>
      <c r="AS130" s="215"/>
      <c r="AT130" s="216"/>
      <c r="AU130" s="223"/>
      <c r="AV130" s="224"/>
      <c r="AW130" s="224"/>
      <c r="AX130" s="224"/>
      <c r="AY130" s="224"/>
      <c r="AZ130" s="225"/>
    </row>
    <row r="131" spans="1:52" ht="8.25" customHeight="1" thickBot="1">
      <c r="A131" s="11"/>
      <c r="B131" s="11"/>
      <c r="C131" s="11"/>
      <c r="D131" s="11"/>
      <c r="E131" s="192"/>
      <c r="F131" s="193"/>
      <c r="G131" s="193"/>
      <c r="H131" s="193"/>
      <c r="I131" s="193"/>
      <c r="J131" s="194"/>
      <c r="K131" s="201"/>
      <c r="L131" s="202"/>
      <c r="M131" s="202"/>
      <c r="N131" s="202"/>
      <c r="O131" s="202"/>
      <c r="P131" s="203"/>
      <c r="Q131" s="207"/>
      <c r="R131" s="205"/>
      <c r="S131" s="205"/>
      <c r="T131" s="205"/>
      <c r="U131" s="205"/>
      <c r="V131" s="206"/>
      <c r="W131" s="208"/>
      <c r="X131" s="209"/>
      <c r="Y131" s="209"/>
      <c r="Z131" s="209"/>
      <c r="AA131" s="209"/>
      <c r="AB131" s="210"/>
      <c r="AC131" s="207"/>
      <c r="AD131" s="205"/>
      <c r="AE131" s="205"/>
      <c r="AF131" s="205"/>
      <c r="AG131" s="205"/>
      <c r="AH131" s="206"/>
      <c r="AI131" s="208"/>
      <c r="AJ131" s="209"/>
      <c r="AK131" s="209"/>
      <c r="AL131" s="209"/>
      <c r="AM131" s="209"/>
      <c r="AN131" s="210"/>
      <c r="AO131" s="217"/>
      <c r="AP131" s="218"/>
      <c r="AQ131" s="218"/>
      <c r="AR131" s="218"/>
      <c r="AS131" s="218"/>
      <c r="AT131" s="219"/>
      <c r="AU131" s="226"/>
      <c r="AV131" s="227"/>
      <c r="AW131" s="227"/>
      <c r="AX131" s="227"/>
      <c r="AY131" s="227"/>
      <c r="AZ131" s="228"/>
    </row>
    <row r="132" spans="1:52" ht="8.25" customHeight="1">
      <c r="K132" s="12"/>
      <c r="L132" s="12"/>
      <c r="M132" s="12"/>
      <c r="N132" s="12"/>
      <c r="O132" s="12"/>
      <c r="P132" s="12"/>
    </row>
    <row r="133" spans="1:52" ht="8.25" customHeight="1">
      <c r="K133" s="12"/>
      <c r="L133" s="12"/>
      <c r="M133" s="12"/>
      <c r="N133" s="12"/>
      <c r="O133" s="12"/>
      <c r="P133" s="12"/>
    </row>
    <row r="134" spans="1:52" ht="8.25" customHeight="1" thickBot="1">
      <c r="K134" s="12"/>
      <c r="L134" s="12"/>
      <c r="M134" s="12"/>
      <c r="N134" s="12"/>
      <c r="O134" s="12"/>
      <c r="P134" s="12"/>
    </row>
    <row r="135" spans="1:52" ht="17.25" customHeight="1">
      <c r="A135" s="268" t="s">
        <v>17</v>
      </c>
      <c r="B135" s="269"/>
      <c r="C135" s="269"/>
      <c r="D135" s="270"/>
      <c r="E135" s="277" t="s">
        <v>11</v>
      </c>
      <c r="F135" s="278"/>
      <c r="G135" s="278"/>
      <c r="H135" s="278"/>
      <c r="I135" s="278"/>
      <c r="J135" s="279"/>
      <c r="K135" s="283" t="s">
        <v>12</v>
      </c>
      <c r="L135" s="284"/>
      <c r="M135" s="284"/>
      <c r="N135" s="284"/>
      <c r="O135" s="284"/>
      <c r="P135" s="285"/>
      <c r="Q135" s="277" t="s">
        <v>26</v>
      </c>
      <c r="R135" s="278"/>
      <c r="S135" s="278"/>
      <c r="T135" s="278"/>
      <c r="U135" s="278"/>
      <c r="V135" s="279"/>
      <c r="W135" s="289" t="s">
        <v>21</v>
      </c>
      <c r="X135" s="290"/>
      <c r="Y135" s="290"/>
      <c r="Z135" s="290"/>
      <c r="AA135" s="290"/>
      <c r="AB135" s="291"/>
      <c r="AC135" s="295" t="s">
        <v>22</v>
      </c>
      <c r="AD135" s="278"/>
      <c r="AE135" s="278"/>
      <c r="AF135" s="278"/>
      <c r="AG135" s="278"/>
      <c r="AH135" s="279"/>
      <c r="AI135" s="295" t="s">
        <v>23</v>
      </c>
      <c r="AJ135" s="278"/>
      <c r="AK135" s="278"/>
      <c r="AL135" s="278"/>
      <c r="AM135" s="278"/>
      <c r="AN135" s="279"/>
      <c r="AO135" s="296" t="s">
        <v>24</v>
      </c>
      <c r="AP135" s="297"/>
      <c r="AQ135" s="297"/>
      <c r="AR135" s="297"/>
      <c r="AS135" s="297"/>
      <c r="AT135" s="298"/>
      <c r="AU135" s="305" t="s">
        <v>25</v>
      </c>
      <c r="AV135" s="306"/>
      <c r="AW135" s="306"/>
      <c r="AX135" s="306"/>
      <c r="AY135" s="306"/>
      <c r="AZ135" s="307"/>
    </row>
    <row r="136" spans="1:52" ht="17.25" customHeight="1" thickBot="1">
      <c r="A136" s="271"/>
      <c r="B136" s="272"/>
      <c r="C136" s="272"/>
      <c r="D136" s="273"/>
      <c r="E136" s="280"/>
      <c r="F136" s="281"/>
      <c r="G136" s="281"/>
      <c r="H136" s="281"/>
      <c r="I136" s="281"/>
      <c r="J136" s="282"/>
      <c r="K136" s="286"/>
      <c r="L136" s="287"/>
      <c r="M136" s="287"/>
      <c r="N136" s="287"/>
      <c r="O136" s="287"/>
      <c r="P136" s="288"/>
      <c r="Q136" s="280"/>
      <c r="R136" s="281"/>
      <c r="S136" s="281"/>
      <c r="T136" s="281"/>
      <c r="U136" s="281"/>
      <c r="V136" s="282"/>
      <c r="W136" s="292"/>
      <c r="X136" s="293"/>
      <c r="Y136" s="293"/>
      <c r="Z136" s="293"/>
      <c r="AA136" s="293"/>
      <c r="AB136" s="294"/>
      <c r="AC136" s="280"/>
      <c r="AD136" s="281"/>
      <c r="AE136" s="281"/>
      <c r="AF136" s="281"/>
      <c r="AG136" s="281"/>
      <c r="AH136" s="282"/>
      <c r="AI136" s="280"/>
      <c r="AJ136" s="281"/>
      <c r="AK136" s="281"/>
      <c r="AL136" s="281"/>
      <c r="AM136" s="281"/>
      <c r="AN136" s="282"/>
      <c r="AO136" s="299"/>
      <c r="AP136" s="300"/>
      <c r="AQ136" s="300"/>
      <c r="AR136" s="300"/>
      <c r="AS136" s="300"/>
      <c r="AT136" s="301"/>
      <c r="AU136" s="308"/>
      <c r="AV136" s="309"/>
      <c r="AW136" s="309"/>
      <c r="AX136" s="309"/>
      <c r="AY136" s="309"/>
      <c r="AZ136" s="310"/>
    </row>
    <row r="137" spans="1:52" ht="8.25" customHeight="1" thickBot="1">
      <c r="A137" s="271"/>
      <c r="B137" s="272"/>
      <c r="C137" s="272"/>
      <c r="D137" s="273"/>
      <c r="E137" s="192">
        <v>1</v>
      </c>
      <c r="F137" s="193"/>
      <c r="G137" s="193"/>
      <c r="H137" s="193"/>
      <c r="I137" s="193"/>
      <c r="J137" s="194"/>
      <c r="K137" s="195" t="e">
        <f>SUM(AO137:AZ139)</f>
        <v>#REF!</v>
      </c>
      <c r="L137" s="196"/>
      <c r="M137" s="196"/>
      <c r="N137" s="196"/>
      <c r="O137" s="196"/>
      <c r="P137" s="197"/>
      <c r="Q137" s="204">
        <f>AC70</f>
        <v>0</v>
      </c>
      <c r="R137" s="205"/>
      <c r="S137" s="205"/>
      <c r="T137" s="205"/>
      <c r="U137" s="205"/>
      <c r="V137" s="206"/>
      <c r="W137" s="208">
        <f>ROUNDDOWN(Q137/3.3,)</f>
        <v>0</v>
      </c>
      <c r="X137" s="209"/>
      <c r="Y137" s="209"/>
      <c r="Z137" s="209"/>
      <c r="AA137" s="209"/>
      <c r="AB137" s="210"/>
      <c r="AC137" s="204" t="e">
        <f>SUM(#REF!)</f>
        <v>#REF!</v>
      </c>
      <c r="AD137" s="205"/>
      <c r="AE137" s="205"/>
      <c r="AF137" s="205"/>
      <c r="AG137" s="205"/>
      <c r="AH137" s="206"/>
      <c r="AI137" s="211"/>
      <c r="AJ137" s="212"/>
      <c r="AK137" s="212"/>
      <c r="AL137" s="212"/>
      <c r="AM137" s="212"/>
      <c r="AN137" s="213"/>
      <c r="AO137" s="211" t="e">
        <f>IF((W137-AC137)&lt;=0,W137,AC137)</f>
        <v>#REF!</v>
      </c>
      <c r="AP137" s="212"/>
      <c r="AQ137" s="212"/>
      <c r="AR137" s="212"/>
      <c r="AS137" s="212"/>
      <c r="AT137" s="213"/>
      <c r="AU137" s="220" t="e">
        <f>IF(SUM(W140:AB151)=0,AC137-AO137,0)</f>
        <v>#REF!</v>
      </c>
      <c r="AV137" s="221"/>
      <c r="AW137" s="221"/>
      <c r="AX137" s="221"/>
      <c r="AY137" s="221"/>
      <c r="AZ137" s="222"/>
    </row>
    <row r="138" spans="1:52" ht="8.25" customHeight="1" thickBot="1">
      <c r="A138" s="271"/>
      <c r="B138" s="272"/>
      <c r="C138" s="272"/>
      <c r="D138" s="273"/>
      <c r="E138" s="192"/>
      <c r="F138" s="193"/>
      <c r="G138" s="193"/>
      <c r="H138" s="193"/>
      <c r="I138" s="193"/>
      <c r="J138" s="194"/>
      <c r="K138" s="198"/>
      <c r="L138" s="199"/>
      <c r="M138" s="199"/>
      <c r="N138" s="199"/>
      <c r="O138" s="199"/>
      <c r="P138" s="200"/>
      <c r="Q138" s="207"/>
      <c r="R138" s="205"/>
      <c r="S138" s="205"/>
      <c r="T138" s="205"/>
      <c r="U138" s="205"/>
      <c r="V138" s="206"/>
      <c r="W138" s="208"/>
      <c r="X138" s="209"/>
      <c r="Y138" s="209"/>
      <c r="Z138" s="209"/>
      <c r="AA138" s="209"/>
      <c r="AB138" s="210"/>
      <c r="AC138" s="207"/>
      <c r="AD138" s="205"/>
      <c r="AE138" s="205"/>
      <c r="AF138" s="205"/>
      <c r="AG138" s="205"/>
      <c r="AH138" s="206"/>
      <c r="AI138" s="214"/>
      <c r="AJ138" s="215"/>
      <c r="AK138" s="215"/>
      <c r="AL138" s="215"/>
      <c r="AM138" s="215"/>
      <c r="AN138" s="216"/>
      <c r="AO138" s="214"/>
      <c r="AP138" s="215"/>
      <c r="AQ138" s="215"/>
      <c r="AR138" s="215"/>
      <c r="AS138" s="215"/>
      <c r="AT138" s="216"/>
      <c r="AU138" s="223"/>
      <c r="AV138" s="224"/>
      <c r="AW138" s="224"/>
      <c r="AX138" s="224"/>
      <c r="AY138" s="224"/>
      <c r="AZ138" s="225"/>
    </row>
    <row r="139" spans="1:52" ht="8.25" customHeight="1" thickBot="1">
      <c r="A139" s="271"/>
      <c r="B139" s="272"/>
      <c r="C139" s="272"/>
      <c r="D139" s="273"/>
      <c r="E139" s="192"/>
      <c r="F139" s="193"/>
      <c r="G139" s="193"/>
      <c r="H139" s="193"/>
      <c r="I139" s="193"/>
      <c r="J139" s="194"/>
      <c r="K139" s="201"/>
      <c r="L139" s="202"/>
      <c r="M139" s="202"/>
      <c r="N139" s="202"/>
      <c r="O139" s="202"/>
      <c r="P139" s="203"/>
      <c r="Q139" s="207"/>
      <c r="R139" s="205"/>
      <c r="S139" s="205"/>
      <c r="T139" s="205"/>
      <c r="U139" s="205"/>
      <c r="V139" s="206"/>
      <c r="W139" s="208"/>
      <c r="X139" s="209"/>
      <c r="Y139" s="209"/>
      <c r="Z139" s="209"/>
      <c r="AA139" s="209"/>
      <c r="AB139" s="210"/>
      <c r="AC139" s="207"/>
      <c r="AD139" s="205"/>
      <c r="AE139" s="205"/>
      <c r="AF139" s="205"/>
      <c r="AG139" s="205"/>
      <c r="AH139" s="206"/>
      <c r="AI139" s="217"/>
      <c r="AJ139" s="218"/>
      <c r="AK139" s="218"/>
      <c r="AL139" s="218"/>
      <c r="AM139" s="218"/>
      <c r="AN139" s="219"/>
      <c r="AO139" s="217"/>
      <c r="AP139" s="218"/>
      <c r="AQ139" s="218"/>
      <c r="AR139" s="218"/>
      <c r="AS139" s="218"/>
      <c r="AT139" s="219"/>
      <c r="AU139" s="226"/>
      <c r="AV139" s="227"/>
      <c r="AW139" s="227"/>
      <c r="AX139" s="227"/>
      <c r="AY139" s="227"/>
      <c r="AZ139" s="228"/>
    </row>
    <row r="140" spans="1:52" ht="8.25" customHeight="1" thickBot="1">
      <c r="A140" s="271"/>
      <c r="B140" s="272"/>
      <c r="C140" s="272"/>
      <c r="D140" s="273"/>
      <c r="E140" s="192">
        <v>2</v>
      </c>
      <c r="F140" s="193"/>
      <c r="G140" s="193"/>
      <c r="H140" s="193"/>
      <c r="I140" s="193"/>
      <c r="J140" s="194"/>
      <c r="K140" s="195" t="e">
        <f t="shared" ref="K140" si="85">SUM(AO140:AZ142)</f>
        <v>#REF!</v>
      </c>
      <c r="L140" s="196"/>
      <c r="M140" s="196"/>
      <c r="N140" s="196"/>
      <c r="O140" s="196"/>
      <c r="P140" s="197"/>
      <c r="Q140" s="204">
        <f t="shared" ref="Q140" si="86">AC73</f>
        <v>0</v>
      </c>
      <c r="R140" s="205"/>
      <c r="S140" s="205"/>
      <c r="T140" s="205"/>
      <c r="U140" s="205"/>
      <c r="V140" s="206"/>
      <c r="W140" s="208">
        <f>ROUNDDOWN(Q140/3.3,)</f>
        <v>0</v>
      </c>
      <c r="X140" s="209"/>
      <c r="Y140" s="209"/>
      <c r="Z140" s="209"/>
      <c r="AA140" s="209"/>
      <c r="AB140" s="210"/>
      <c r="AC140" s="204"/>
      <c r="AD140" s="205"/>
      <c r="AE140" s="205"/>
      <c r="AF140" s="205"/>
      <c r="AG140" s="205"/>
      <c r="AH140" s="206"/>
      <c r="AI140" s="211" t="e">
        <f>IF(K137=AC137,0,AC137-AO137)</f>
        <v>#REF!</v>
      </c>
      <c r="AJ140" s="212"/>
      <c r="AK140" s="212"/>
      <c r="AL140" s="212"/>
      <c r="AM140" s="212"/>
      <c r="AN140" s="213"/>
      <c r="AO140" s="211" t="e">
        <f>IF((W140-AI140)&lt;=0,W140,AI140)</f>
        <v>#REF!</v>
      </c>
      <c r="AP140" s="212"/>
      <c r="AQ140" s="212"/>
      <c r="AR140" s="212"/>
      <c r="AS140" s="212"/>
      <c r="AT140" s="213"/>
      <c r="AU140" s="220" t="e">
        <f>IF(SUM(W143:AB151)=0,AI140-AO140,0)</f>
        <v>#REF!</v>
      </c>
      <c r="AV140" s="221"/>
      <c r="AW140" s="221"/>
      <c r="AX140" s="221"/>
      <c r="AY140" s="221"/>
      <c r="AZ140" s="222"/>
    </row>
    <row r="141" spans="1:52" ht="8.25" customHeight="1" thickBot="1">
      <c r="A141" s="271"/>
      <c r="B141" s="272"/>
      <c r="C141" s="272"/>
      <c r="D141" s="273"/>
      <c r="E141" s="192"/>
      <c r="F141" s="193"/>
      <c r="G141" s="193"/>
      <c r="H141" s="193"/>
      <c r="I141" s="193"/>
      <c r="J141" s="194"/>
      <c r="K141" s="198"/>
      <c r="L141" s="199"/>
      <c r="M141" s="199"/>
      <c r="N141" s="199"/>
      <c r="O141" s="199"/>
      <c r="P141" s="200"/>
      <c r="Q141" s="207"/>
      <c r="R141" s="205"/>
      <c r="S141" s="205"/>
      <c r="T141" s="205"/>
      <c r="U141" s="205"/>
      <c r="V141" s="206"/>
      <c r="W141" s="208"/>
      <c r="X141" s="209"/>
      <c r="Y141" s="209"/>
      <c r="Z141" s="209"/>
      <c r="AA141" s="209"/>
      <c r="AB141" s="210"/>
      <c r="AC141" s="207"/>
      <c r="AD141" s="205"/>
      <c r="AE141" s="205"/>
      <c r="AF141" s="205"/>
      <c r="AG141" s="205"/>
      <c r="AH141" s="206"/>
      <c r="AI141" s="214"/>
      <c r="AJ141" s="215"/>
      <c r="AK141" s="215"/>
      <c r="AL141" s="215"/>
      <c r="AM141" s="215"/>
      <c r="AN141" s="216"/>
      <c r="AO141" s="214"/>
      <c r="AP141" s="215"/>
      <c r="AQ141" s="215"/>
      <c r="AR141" s="215"/>
      <c r="AS141" s="215"/>
      <c r="AT141" s="216"/>
      <c r="AU141" s="223"/>
      <c r="AV141" s="224"/>
      <c r="AW141" s="224"/>
      <c r="AX141" s="224"/>
      <c r="AY141" s="224"/>
      <c r="AZ141" s="225"/>
    </row>
    <row r="142" spans="1:52" ht="8.25" customHeight="1" thickBot="1">
      <c r="A142" s="271"/>
      <c r="B142" s="272"/>
      <c r="C142" s="272"/>
      <c r="D142" s="273"/>
      <c r="E142" s="192"/>
      <c r="F142" s="193"/>
      <c r="G142" s="193"/>
      <c r="H142" s="193"/>
      <c r="I142" s="193"/>
      <c r="J142" s="194"/>
      <c r="K142" s="201"/>
      <c r="L142" s="202"/>
      <c r="M142" s="202"/>
      <c r="N142" s="202"/>
      <c r="O142" s="202"/>
      <c r="P142" s="203"/>
      <c r="Q142" s="207"/>
      <c r="R142" s="205"/>
      <c r="S142" s="205"/>
      <c r="T142" s="205"/>
      <c r="U142" s="205"/>
      <c r="V142" s="206"/>
      <c r="W142" s="208"/>
      <c r="X142" s="209"/>
      <c r="Y142" s="209"/>
      <c r="Z142" s="209"/>
      <c r="AA142" s="209"/>
      <c r="AB142" s="210"/>
      <c r="AC142" s="207"/>
      <c r="AD142" s="205"/>
      <c r="AE142" s="205"/>
      <c r="AF142" s="205"/>
      <c r="AG142" s="205"/>
      <c r="AH142" s="206"/>
      <c r="AI142" s="217"/>
      <c r="AJ142" s="218"/>
      <c r="AK142" s="218"/>
      <c r="AL142" s="218"/>
      <c r="AM142" s="218"/>
      <c r="AN142" s="219"/>
      <c r="AO142" s="217"/>
      <c r="AP142" s="218"/>
      <c r="AQ142" s="218"/>
      <c r="AR142" s="218"/>
      <c r="AS142" s="218"/>
      <c r="AT142" s="219"/>
      <c r="AU142" s="226"/>
      <c r="AV142" s="227"/>
      <c r="AW142" s="227"/>
      <c r="AX142" s="227"/>
      <c r="AY142" s="227"/>
      <c r="AZ142" s="228"/>
    </row>
    <row r="143" spans="1:52" ht="8.25" customHeight="1" thickBot="1">
      <c r="A143" s="271"/>
      <c r="B143" s="272"/>
      <c r="C143" s="272"/>
      <c r="D143" s="273"/>
      <c r="E143" s="192">
        <v>3</v>
      </c>
      <c r="F143" s="193"/>
      <c r="G143" s="193"/>
      <c r="H143" s="193"/>
      <c r="I143" s="193"/>
      <c r="J143" s="194"/>
      <c r="K143" s="195" t="e">
        <f t="shared" ref="K143" si="87">SUM(AO143:AZ145)</f>
        <v>#REF!</v>
      </c>
      <c r="L143" s="196"/>
      <c r="M143" s="196"/>
      <c r="N143" s="196"/>
      <c r="O143" s="196"/>
      <c r="P143" s="197"/>
      <c r="Q143" s="204">
        <f t="shared" ref="Q143" si="88">AC76</f>
        <v>0</v>
      </c>
      <c r="R143" s="205"/>
      <c r="S143" s="205"/>
      <c r="T143" s="205"/>
      <c r="U143" s="205"/>
      <c r="V143" s="206"/>
      <c r="W143" s="208">
        <f>ROUNDDOWN(Q143/3.3,)</f>
        <v>0</v>
      </c>
      <c r="X143" s="209"/>
      <c r="Y143" s="209"/>
      <c r="Z143" s="209"/>
      <c r="AA143" s="209"/>
      <c r="AB143" s="210"/>
      <c r="AC143" s="204"/>
      <c r="AD143" s="205"/>
      <c r="AE143" s="205"/>
      <c r="AF143" s="205"/>
      <c r="AG143" s="205"/>
      <c r="AH143" s="206"/>
      <c r="AI143" s="211" t="e">
        <f>IF(SUM(K137:P142)=AC137,0,AI140-AO140)</f>
        <v>#REF!</v>
      </c>
      <c r="AJ143" s="212"/>
      <c r="AK143" s="212"/>
      <c r="AL143" s="212"/>
      <c r="AM143" s="212"/>
      <c r="AN143" s="213"/>
      <c r="AO143" s="211" t="e">
        <f>IF((W143-AI143)&lt;=0,W143,AI143)</f>
        <v>#REF!</v>
      </c>
      <c r="AP143" s="212"/>
      <c r="AQ143" s="212"/>
      <c r="AR143" s="212"/>
      <c r="AS143" s="212"/>
      <c r="AT143" s="213"/>
      <c r="AU143" s="220" t="e">
        <f>IF(SUM(W146:AB151)=0,AI143-AO143,0)</f>
        <v>#REF!</v>
      </c>
      <c r="AV143" s="221"/>
      <c r="AW143" s="221"/>
      <c r="AX143" s="221"/>
      <c r="AY143" s="221"/>
      <c r="AZ143" s="222"/>
    </row>
    <row r="144" spans="1:52" ht="8.25" customHeight="1" thickBot="1">
      <c r="A144" s="271"/>
      <c r="B144" s="272"/>
      <c r="C144" s="272"/>
      <c r="D144" s="273"/>
      <c r="E144" s="192"/>
      <c r="F144" s="193"/>
      <c r="G144" s="193"/>
      <c r="H144" s="193"/>
      <c r="I144" s="193"/>
      <c r="J144" s="194"/>
      <c r="K144" s="198"/>
      <c r="L144" s="199"/>
      <c r="M144" s="199"/>
      <c r="N144" s="199"/>
      <c r="O144" s="199"/>
      <c r="P144" s="200"/>
      <c r="Q144" s="207"/>
      <c r="R144" s="205"/>
      <c r="S144" s="205"/>
      <c r="T144" s="205"/>
      <c r="U144" s="205"/>
      <c r="V144" s="206"/>
      <c r="W144" s="208"/>
      <c r="X144" s="209"/>
      <c r="Y144" s="209"/>
      <c r="Z144" s="209"/>
      <c r="AA144" s="209"/>
      <c r="AB144" s="210"/>
      <c r="AC144" s="207"/>
      <c r="AD144" s="205"/>
      <c r="AE144" s="205"/>
      <c r="AF144" s="205"/>
      <c r="AG144" s="205"/>
      <c r="AH144" s="206"/>
      <c r="AI144" s="214"/>
      <c r="AJ144" s="215"/>
      <c r="AK144" s="215"/>
      <c r="AL144" s="215"/>
      <c r="AM144" s="215"/>
      <c r="AN144" s="216"/>
      <c r="AO144" s="214"/>
      <c r="AP144" s="215"/>
      <c r="AQ144" s="215"/>
      <c r="AR144" s="215"/>
      <c r="AS144" s="215"/>
      <c r="AT144" s="216"/>
      <c r="AU144" s="223"/>
      <c r="AV144" s="224"/>
      <c r="AW144" s="224"/>
      <c r="AX144" s="224"/>
      <c r="AY144" s="224"/>
      <c r="AZ144" s="225"/>
    </row>
    <row r="145" spans="1:98" ht="8.25" customHeight="1" thickBot="1">
      <c r="A145" s="271"/>
      <c r="B145" s="272"/>
      <c r="C145" s="272"/>
      <c r="D145" s="273"/>
      <c r="E145" s="192"/>
      <c r="F145" s="193"/>
      <c r="G145" s="193"/>
      <c r="H145" s="193"/>
      <c r="I145" s="193"/>
      <c r="J145" s="194"/>
      <c r="K145" s="201"/>
      <c r="L145" s="202"/>
      <c r="M145" s="202"/>
      <c r="N145" s="202"/>
      <c r="O145" s="202"/>
      <c r="P145" s="203"/>
      <c r="Q145" s="207"/>
      <c r="R145" s="205"/>
      <c r="S145" s="205"/>
      <c r="T145" s="205"/>
      <c r="U145" s="205"/>
      <c r="V145" s="206"/>
      <c r="W145" s="208"/>
      <c r="X145" s="209"/>
      <c r="Y145" s="209"/>
      <c r="Z145" s="209"/>
      <c r="AA145" s="209"/>
      <c r="AB145" s="210"/>
      <c r="AC145" s="207"/>
      <c r="AD145" s="205"/>
      <c r="AE145" s="205"/>
      <c r="AF145" s="205"/>
      <c r="AG145" s="205"/>
      <c r="AH145" s="206"/>
      <c r="AI145" s="217"/>
      <c r="AJ145" s="218"/>
      <c r="AK145" s="218"/>
      <c r="AL145" s="218"/>
      <c r="AM145" s="218"/>
      <c r="AN145" s="219"/>
      <c r="AO145" s="217"/>
      <c r="AP145" s="218"/>
      <c r="AQ145" s="218"/>
      <c r="AR145" s="218"/>
      <c r="AS145" s="218"/>
      <c r="AT145" s="219"/>
      <c r="AU145" s="226"/>
      <c r="AV145" s="227"/>
      <c r="AW145" s="227"/>
      <c r="AX145" s="227"/>
      <c r="AY145" s="227"/>
      <c r="AZ145" s="228"/>
    </row>
    <row r="146" spans="1:98" ht="8.25" customHeight="1" thickBot="1">
      <c r="A146" s="271"/>
      <c r="B146" s="272"/>
      <c r="C146" s="272"/>
      <c r="D146" s="273"/>
      <c r="E146" s="192">
        <v>4</v>
      </c>
      <c r="F146" s="193"/>
      <c r="G146" s="193"/>
      <c r="H146" s="193"/>
      <c r="I146" s="193"/>
      <c r="J146" s="194"/>
      <c r="K146" s="195" t="e">
        <f t="shared" ref="K146" si="89">SUM(AO146:AZ148)</f>
        <v>#REF!</v>
      </c>
      <c r="L146" s="196"/>
      <c r="M146" s="196"/>
      <c r="N146" s="196"/>
      <c r="O146" s="196"/>
      <c r="P146" s="197"/>
      <c r="Q146" s="204">
        <f t="shared" ref="Q146" si="90">AC79</f>
        <v>0</v>
      </c>
      <c r="R146" s="205"/>
      <c r="S146" s="205"/>
      <c r="T146" s="205"/>
      <c r="U146" s="205"/>
      <c r="V146" s="206"/>
      <c r="W146" s="208">
        <f>ROUNDDOWN(Q146/3.3,)</f>
        <v>0</v>
      </c>
      <c r="X146" s="209"/>
      <c r="Y146" s="209"/>
      <c r="Z146" s="209"/>
      <c r="AA146" s="209"/>
      <c r="AB146" s="210"/>
      <c r="AC146" s="204"/>
      <c r="AD146" s="205"/>
      <c r="AE146" s="205"/>
      <c r="AF146" s="205"/>
      <c r="AG146" s="205"/>
      <c r="AH146" s="206"/>
      <c r="AI146" s="211" t="e">
        <f>IF(SUM(K137:P145)=AC137,0,AI143-AO143)</f>
        <v>#REF!</v>
      </c>
      <c r="AJ146" s="212"/>
      <c r="AK146" s="212"/>
      <c r="AL146" s="212"/>
      <c r="AM146" s="212"/>
      <c r="AN146" s="213"/>
      <c r="AO146" s="211" t="e">
        <f>IF((W146-AI146)&lt;=0,W146,AI146)</f>
        <v>#REF!</v>
      </c>
      <c r="AP146" s="212"/>
      <c r="AQ146" s="212"/>
      <c r="AR146" s="212"/>
      <c r="AS146" s="212"/>
      <c r="AT146" s="213"/>
      <c r="AU146" s="220" t="e">
        <f>IF(SUM(W149)=0,AI146-AO146,0)</f>
        <v>#REF!</v>
      </c>
      <c r="AV146" s="221"/>
      <c r="AW146" s="221"/>
      <c r="AX146" s="221"/>
      <c r="AY146" s="221"/>
      <c r="AZ146" s="222"/>
    </row>
    <row r="147" spans="1:98" ht="8.25" customHeight="1" thickBot="1">
      <c r="A147" s="271"/>
      <c r="B147" s="272"/>
      <c r="C147" s="272"/>
      <c r="D147" s="273"/>
      <c r="E147" s="192"/>
      <c r="F147" s="193"/>
      <c r="G147" s="193"/>
      <c r="H147" s="193"/>
      <c r="I147" s="193"/>
      <c r="J147" s="194"/>
      <c r="K147" s="198"/>
      <c r="L147" s="199"/>
      <c r="M147" s="199"/>
      <c r="N147" s="199"/>
      <c r="O147" s="199"/>
      <c r="P147" s="200"/>
      <c r="Q147" s="207"/>
      <c r="R147" s="205"/>
      <c r="S147" s="205"/>
      <c r="T147" s="205"/>
      <c r="U147" s="205"/>
      <c r="V147" s="206"/>
      <c r="W147" s="208"/>
      <c r="X147" s="209"/>
      <c r="Y147" s="209"/>
      <c r="Z147" s="209"/>
      <c r="AA147" s="209"/>
      <c r="AB147" s="210"/>
      <c r="AC147" s="207"/>
      <c r="AD147" s="205"/>
      <c r="AE147" s="205"/>
      <c r="AF147" s="205"/>
      <c r="AG147" s="205"/>
      <c r="AH147" s="206"/>
      <c r="AI147" s="214"/>
      <c r="AJ147" s="215"/>
      <c r="AK147" s="215"/>
      <c r="AL147" s="215"/>
      <c r="AM147" s="215"/>
      <c r="AN147" s="216"/>
      <c r="AO147" s="214"/>
      <c r="AP147" s="215"/>
      <c r="AQ147" s="215"/>
      <c r="AR147" s="215"/>
      <c r="AS147" s="215"/>
      <c r="AT147" s="216"/>
      <c r="AU147" s="223"/>
      <c r="AV147" s="224"/>
      <c r="AW147" s="224"/>
      <c r="AX147" s="224"/>
      <c r="AY147" s="224"/>
      <c r="AZ147" s="225"/>
    </row>
    <row r="148" spans="1:98" ht="8.25" customHeight="1" thickBot="1">
      <c r="A148" s="274"/>
      <c r="B148" s="275"/>
      <c r="C148" s="275"/>
      <c r="D148" s="276"/>
      <c r="E148" s="192"/>
      <c r="F148" s="193"/>
      <c r="G148" s="193"/>
      <c r="H148" s="193"/>
      <c r="I148" s="193"/>
      <c r="J148" s="194"/>
      <c r="K148" s="201"/>
      <c r="L148" s="202"/>
      <c r="M148" s="202"/>
      <c r="N148" s="202"/>
      <c r="O148" s="202"/>
      <c r="P148" s="203"/>
      <c r="Q148" s="207"/>
      <c r="R148" s="205"/>
      <c r="S148" s="205"/>
      <c r="T148" s="205"/>
      <c r="U148" s="205"/>
      <c r="V148" s="206"/>
      <c r="W148" s="208"/>
      <c r="X148" s="209"/>
      <c r="Y148" s="209"/>
      <c r="Z148" s="209"/>
      <c r="AA148" s="209"/>
      <c r="AB148" s="210"/>
      <c r="AC148" s="207"/>
      <c r="AD148" s="205"/>
      <c r="AE148" s="205"/>
      <c r="AF148" s="205"/>
      <c r="AG148" s="205"/>
      <c r="AH148" s="206"/>
      <c r="AI148" s="217"/>
      <c r="AJ148" s="218"/>
      <c r="AK148" s="218"/>
      <c r="AL148" s="218"/>
      <c r="AM148" s="218"/>
      <c r="AN148" s="219"/>
      <c r="AO148" s="217"/>
      <c r="AP148" s="218"/>
      <c r="AQ148" s="218"/>
      <c r="AR148" s="218"/>
      <c r="AS148" s="218"/>
      <c r="AT148" s="219"/>
      <c r="AU148" s="226"/>
      <c r="AV148" s="227"/>
      <c r="AW148" s="227"/>
      <c r="AX148" s="227"/>
      <c r="AY148" s="227"/>
      <c r="AZ148" s="228"/>
    </row>
    <row r="149" spans="1:98" ht="8.25" customHeight="1" thickBot="1">
      <c r="A149" s="11"/>
      <c r="B149" s="11"/>
      <c r="C149" s="11"/>
      <c r="D149" s="11"/>
      <c r="E149" s="192">
        <v>5</v>
      </c>
      <c r="F149" s="193"/>
      <c r="G149" s="193"/>
      <c r="H149" s="193"/>
      <c r="I149" s="193"/>
      <c r="J149" s="194"/>
      <c r="K149" s="195" t="e">
        <f t="shared" ref="K149" si="91">SUM(AO149:AZ151)</f>
        <v>#REF!</v>
      </c>
      <c r="L149" s="196"/>
      <c r="M149" s="196"/>
      <c r="N149" s="196"/>
      <c r="O149" s="196"/>
      <c r="P149" s="197"/>
      <c r="Q149" s="204">
        <f>AC82</f>
        <v>0</v>
      </c>
      <c r="R149" s="205"/>
      <c r="S149" s="205"/>
      <c r="T149" s="205"/>
      <c r="U149" s="205"/>
      <c r="V149" s="206"/>
      <c r="W149" s="208">
        <f>ROUNDDOWN(Q149/3.3,)</f>
        <v>0</v>
      </c>
      <c r="X149" s="209"/>
      <c r="Y149" s="209"/>
      <c r="Z149" s="209"/>
      <c r="AA149" s="209"/>
      <c r="AB149" s="210"/>
      <c r="AC149" s="204"/>
      <c r="AD149" s="205"/>
      <c r="AE149" s="205"/>
      <c r="AF149" s="205"/>
      <c r="AG149" s="205"/>
      <c r="AH149" s="206"/>
      <c r="AI149" s="208" t="e">
        <f>IF(SUM(K137:P148)=0,0,AI146-AO146)</f>
        <v>#REF!</v>
      </c>
      <c r="AJ149" s="209"/>
      <c r="AK149" s="209"/>
      <c r="AL149" s="209"/>
      <c r="AM149" s="209"/>
      <c r="AN149" s="210"/>
      <c r="AO149" s="211" t="e">
        <f>IF((W149-AI149)&lt;=0,W149,AI149)</f>
        <v>#REF!</v>
      </c>
      <c r="AP149" s="212"/>
      <c r="AQ149" s="212"/>
      <c r="AR149" s="212"/>
      <c r="AS149" s="212"/>
      <c r="AT149" s="213"/>
      <c r="AU149" s="220" t="e">
        <f>AI149-AO149</f>
        <v>#REF!</v>
      </c>
      <c r="AV149" s="221"/>
      <c r="AW149" s="221"/>
      <c r="AX149" s="221"/>
      <c r="AY149" s="221"/>
      <c r="AZ149" s="222"/>
    </row>
    <row r="150" spans="1:98" ht="8.25" customHeight="1" thickBot="1">
      <c r="A150" s="11"/>
      <c r="B150" s="11"/>
      <c r="C150" s="11"/>
      <c r="D150" s="11"/>
      <c r="E150" s="192"/>
      <c r="F150" s="193"/>
      <c r="G150" s="193"/>
      <c r="H150" s="193"/>
      <c r="I150" s="193"/>
      <c r="J150" s="194"/>
      <c r="K150" s="198"/>
      <c r="L150" s="199"/>
      <c r="M150" s="199"/>
      <c r="N150" s="199"/>
      <c r="O150" s="199"/>
      <c r="P150" s="200"/>
      <c r="Q150" s="207"/>
      <c r="R150" s="205"/>
      <c r="S150" s="205"/>
      <c r="T150" s="205"/>
      <c r="U150" s="205"/>
      <c r="V150" s="206"/>
      <c r="W150" s="208"/>
      <c r="X150" s="209"/>
      <c r="Y150" s="209"/>
      <c r="Z150" s="209"/>
      <c r="AA150" s="209"/>
      <c r="AB150" s="210"/>
      <c r="AC150" s="207"/>
      <c r="AD150" s="205"/>
      <c r="AE150" s="205"/>
      <c r="AF150" s="205"/>
      <c r="AG150" s="205"/>
      <c r="AH150" s="206"/>
      <c r="AI150" s="208"/>
      <c r="AJ150" s="209"/>
      <c r="AK150" s="209"/>
      <c r="AL150" s="209"/>
      <c r="AM150" s="209"/>
      <c r="AN150" s="210"/>
      <c r="AO150" s="214"/>
      <c r="AP150" s="215"/>
      <c r="AQ150" s="215"/>
      <c r="AR150" s="215"/>
      <c r="AS150" s="215"/>
      <c r="AT150" s="216"/>
      <c r="AU150" s="223"/>
      <c r="AV150" s="224"/>
      <c r="AW150" s="224"/>
      <c r="AX150" s="224"/>
      <c r="AY150" s="224"/>
      <c r="AZ150" s="225"/>
    </row>
    <row r="151" spans="1:98" ht="8.25" customHeight="1" thickBot="1">
      <c r="A151" s="11"/>
      <c r="B151" s="11"/>
      <c r="C151" s="11"/>
      <c r="D151" s="11"/>
      <c r="E151" s="192"/>
      <c r="F151" s="193"/>
      <c r="G151" s="193"/>
      <c r="H151" s="193"/>
      <c r="I151" s="193"/>
      <c r="J151" s="194"/>
      <c r="K151" s="201"/>
      <c r="L151" s="202"/>
      <c r="M151" s="202"/>
      <c r="N151" s="202"/>
      <c r="O151" s="202"/>
      <c r="P151" s="203"/>
      <c r="Q151" s="207"/>
      <c r="R151" s="205"/>
      <c r="S151" s="205"/>
      <c r="T151" s="205"/>
      <c r="U151" s="205"/>
      <c r="V151" s="206"/>
      <c r="W151" s="208"/>
      <c r="X151" s="209"/>
      <c r="Y151" s="209"/>
      <c r="Z151" s="209"/>
      <c r="AA151" s="209"/>
      <c r="AB151" s="210"/>
      <c r="AC151" s="207"/>
      <c r="AD151" s="205"/>
      <c r="AE151" s="205"/>
      <c r="AF151" s="205"/>
      <c r="AG151" s="205"/>
      <c r="AH151" s="206"/>
      <c r="AI151" s="208"/>
      <c r="AJ151" s="209"/>
      <c r="AK151" s="209"/>
      <c r="AL151" s="209"/>
      <c r="AM151" s="209"/>
      <c r="AN151" s="210"/>
      <c r="AO151" s="217"/>
      <c r="AP151" s="218"/>
      <c r="AQ151" s="218"/>
      <c r="AR151" s="218"/>
      <c r="AS151" s="218"/>
      <c r="AT151" s="219"/>
      <c r="AU151" s="226"/>
      <c r="AV151" s="227"/>
      <c r="AW151" s="227"/>
      <c r="AX151" s="227"/>
      <c r="AY151" s="227"/>
      <c r="AZ151" s="228"/>
    </row>
    <row r="154" spans="1:98" ht="8.25" customHeight="1">
      <c r="E154" s="494" t="s">
        <v>6</v>
      </c>
      <c r="F154" s="495"/>
      <c r="G154" s="495"/>
      <c r="H154" s="495"/>
      <c r="I154" s="495"/>
      <c r="J154" s="496"/>
      <c r="K154" s="494" t="s">
        <v>18</v>
      </c>
      <c r="L154" s="495"/>
      <c r="M154" s="495"/>
      <c r="N154" s="495"/>
      <c r="O154" s="495"/>
      <c r="P154" s="496"/>
      <c r="Q154" s="494" t="s">
        <v>19</v>
      </c>
      <c r="R154" s="495"/>
      <c r="S154" s="495"/>
      <c r="T154" s="495"/>
      <c r="U154" s="495"/>
      <c r="V154" s="496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</row>
    <row r="155" spans="1:98" ht="8.25" customHeight="1">
      <c r="E155" s="494"/>
      <c r="F155" s="495"/>
      <c r="G155" s="495"/>
      <c r="H155" s="495"/>
      <c r="I155" s="495"/>
      <c r="J155" s="496"/>
      <c r="K155" s="494"/>
      <c r="L155" s="495"/>
      <c r="M155" s="495"/>
      <c r="N155" s="495"/>
      <c r="O155" s="495"/>
      <c r="P155" s="496"/>
      <c r="Q155" s="494"/>
      <c r="R155" s="495"/>
      <c r="S155" s="495"/>
      <c r="T155" s="495"/>
      <c r="U155" s="495"/>
      <c r="V155" s="496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</row>
    <row r="156" spans="1:98" ht="8.25" customHeight="1">
      <c r="E156" s="494"/>
      <c r="F156" s="495"/>
      <c r="G156" s="495"/>
      <c r="H156" s="495"/>
      <c r="I156" s="495"/>
      <c r="J156" s="496"/>
      <c r="K156" s="494"/>
      <c r="L156" s="495"/>
      <c r="M156" s="495"/>
      <c r="N156" s="495"/>
      <c r="O156" s="495"/>
      <c r="P156" s="496"/>
      <c r="Q156" s="494"/>
      <c r="R156" s="495"/>
      <c r="S156" s="495"/>
      <c r="T156" s="495"/>
      <c r="U156" s="495"/>
      <c r="V156" s="496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</row>
    <row r="157" spans="1:98" ht="8.25" customHeight="1">
      <c r="E157" s="497">
        <f>ROUNDUP(IF(W10&gt;=2,IF(AC10/1.98-AI10&lt;0,ABS(AC10/1.98-AI10),0),0),)</f>
        <v>0</v>
      </c>
      <c r="F157" s="498"/>
      <c r="G157" s="498"/>
      <c r="H157" s="498"/>
      <c r="I157" s="498"/>
      <c r="J157" s="499"/>
      <c r="K157" s="497">
        <f>ROUNDUP(IF(W10&gt;=2,IF(AC10/1.98-BA10&lt;0,ABS(AC10/1.98-BA10),0),0),)</f>
        <v>0</v>
      </c>
      <c r="L157" s="498"/>
      <c r="M157" s="498"/>
      <c r="N157" s="498"/>
      <c r="O157" s="498"/>
      <c r="P157" s="499"/>
      <c r="Q157" s="497">
        <f>ROUNDUP(IF(W10&gt;=2,IF(AC10/1.98-BY10&lt;0,ABS(AC10/1.98-BY10),0),0),)</f>
        <v>0</v>
      </c>
      <c r="R157" s="498"/>
      <c r="S157" s="498"/>
      <c r="T157" s="498"/>
      <c r="U157" s="498"/>
      <c r="V157" s="499"/>
    </row>
    <row r="158" spans="1:98" ht="8.25" customHeight="1">
      <c r="E158" s="497"/>
      <c r="F158" s="498"/>
      <c r="G158" s="498"/>
      <c r="H158" s="498"/>
      <c r="I158" s="498"/>
      <c r="J158" s="499"/>
      <c r="K158" s="497"/>
      <c r="L158" s="498"/>
      <c r="M158" s="498"/>
      <c r="N158" s="498"/>
      <c r="O158" s="498"/>
      <c r="P158" s="499"/>
      <c r="Q158" s="497"/>
      <c r="R158" s="498"/>
      <c r="S158" s="498"/>
      <c r="T158" s="498"/>
      <c r="U158" s="498"/>
      <c r="V158" s="499"/>
    </row>
    <row r="159" spans="1:98" ht="8.25" customHeight="1">
      <c r="E159" s="497"/>
      <c r="F159" s="498"/>
      <c r="G159" s="498"/>
      <c r="H159" s="498"/>
      <c r="I159" s="498"/>
      <c r="J159" s="499"/>
      <c r="K159" s="497"/>
      <c r="L159" s="498"/>
      <c r="M159" s="498"/>
      <c r="N159" s="498"/>
      <c r="O159" s="498"/>
      <c r="P159" s="499"/>
      <c r="Q159" s="497"/>
      <c r="R159" s="498"/>
      <c r="S159" s="498"/>
      <c r="T159" s="498"/>
      <c r="U159" s="498"/>
      <c r="V159" s="499"/>
    </row>
    <row r="160" spans="1:98" ht="8.25" customHeight="1">
      <c r="E160" s="497">
        <f t="shared" ref="E160" si="92">ROUNDUP(IF(W13&gt;=2,IF(AC13/1.98-AI13&lt;0,ABS(AC13/1.98-AI13),0),0),)</f>
        <v>0</v>
      </c>
      <c r="F160" s="498"/>
      <c r="G160" s="498"/>
      <c r="H160" s="498"/>
      <c r="I160" s="498"/>
      <c r="J160" s="499"/>
      <c r="K160" s="497">
        <f t="shared" ref="K160" si="93">ROUNDUP(IF(W13&gt;=2,IF(AC13/1.98-BA13&lt;0,ABS(AC13/1.98-BA13),0),0),)</f>
        <v>0</v>
      </c>
      <c r="L160" s="498"/>
      <c r="M160" s="498"/>
      <c r="N160" s="498"/>
      <c r="O160" s="498"/>
      <c r="P160" s="499"/>
      <c r="Q160" s="497">
        <f t="shared" ref="Q160" si="94">ROUNDUP(IF(W13&gt;=2,IF(AC13/1.98-BY13&lt;0,ABS(AC13/1.98-BY13),0),0),)</f>
        <v>0</v>
      </c>
      <c r="R160" s="498"/>
      <c r="S160" s="498"/>
      <c r="T160" s="498"/>
      <c r="U160" s="498"/>
      <c r="V160" s="499"/>
    </row>
    <row r="161" spans="5:22" ht="8.25" customHeight="1">
      <c r="E161" s="497"/>
      <c r="F161" s="498"/>
      <c r="G161" s="498"/>
      <c r="H161" s="498"/>
      <c r="I161" s="498"/>
      <c r="J161" s="499"/>
      <c r="K161" s="497"/>
      <c r="L161" s="498"/>
      <c r="M161" s="498"/>
      <c r="N161" s="498"/>
      <c r="O161" s="498"/>
      <c r="P161" s="499"/>
      <c r="Q161" s="497"/>
      <c r="R161" s="498"/>
      <c r="S161" s="498"/>
      <c r="T161" s="498"/>
      <c r="U161" s="498"/>
      <c r="V161" s="499"/>
    </row>
    <row r="162" spans="5:22" ht="8.25" customHeight="1">
      <c r="E162" s="497"/>
      <c r="F162" s="498"/>
      <c r="G162" s="498"/>
      <c r="H162" s="498"/>
      <c r="I162" s="498"/>
      <c r="J162" s="499"/>
      <c r="K162" s="497"/>
      <c r="L162" s="498"/>
      <c r="M162" s="498"/>
      <c r="N162" s="498"/>
      <c r="O162" s="498"/>
      <c r="P162" s="499"/>
      <c r="Q162" s="497"/>
      <c r="R162" s="498"/>
      <c r="S162" s="498"/>
      <c r="T162" s="498"/>
      <c r="U162" s="498"/>
      <c r="V162" s="499"/>
    </row>
    <row r="163" spans="5:22" ht="8.25" customHeight="1">
      <c r="E163" s="497">
        <f t="shared" ref="E163" si="95">ROUNDUP(IF(W16&gt;=2,IF(AC16/1.98-AI16&lt;0,ABS(AC16/1.98-AI16),0),0),)</f>
        <v>0</v>
      </c>
      <c r="F163" s="498"/>
      <c r="G163" s="498"/>
      <c r="H163" s="498"/>
      <c r="I163" s="498"/>
      <c r="J163" s="499"/>
      <c r="K163" s="497">
        <f t="shared" ref="K163" si="96">ROUNDUP(IF(W16&gt;=2,IF(AC16/1.98-BA16&lt;0,ABS(AC16/1.98-BA16),0),0),)</f>
        <v>0</v>
      </c>
      <c r="L163" s="498"/>
      <c r="M163" s="498"/>
      <c r="N163" s="498"/>
      <c r="O163" s="498"/>
      <c r="P163" s="499"/>
      <c r="Q163" s="497">
        <f t="shared" ref="Q163" si="97">ROUNDUP(IF(W16&gt;=2,IF(AC16/1.98-BY16&lt;0,ABS(AC16/1.98-BY16),0),0),)</f>
        <v>0</v>
      </c>
      <c r="R163" s="498"/>
      <c r="S163" s="498"/>
      <c r="T163" s="498"/>
      <c r="U163" s="498"/>
      <c r="V163" s="499"/>
    </row>
    <row r="164" spans="5:22" ht="8.25" customHeight="1">
      <c r="E164" s="497"/>
      <c r="F164" s="498"/>
      <c r="G164" s="498"/>
      <c r="H164" s="498"/>
      <c r="I164" s="498"/>
      <c r="J164" s="499"/>
      <c r="K164" s="497"/>
      <c r="L164" s="498"/>
      <c r="M164" s="498"/>
      <c r="N164" s="498"/>
      <c r="O164" s="498"/>
      <c r="P164" s="499"/>
      <c r="Q164" s="497"/>
      <c r="R164" s="498"/>
      <c r="S164" s="498"/>
      <c r="T164" s="498"/>
      <c r="U164" s="498"/>
      <c r="V164" s="499"/>
    </row>
    <row r="165" spans="5:22" ht="8.25" customHeight="1">
      <c r="E165" s="497"/>
      <c r="F165" s="498"/>
      <c r="G165" s="498"/>
      <c r="H165" s="498"/>
      <c r="I165" s="498"/>
      <c r="J165" s="499"/>
      <c r="K165" s="497"/>
      <c r="L165" s="498"/>
      <c r="M165" s="498"/>
      <c r="N165" s="498"/>
      <c r="O165" s="498"/>
      <c r="P165" s="499"/>
      <c r="Q165" s="497"/>
      <c r="R165" s="498"/>
      <c r="S165" s="498"/>
      <c r="T165" s="498"/>
      <c r="U165" s="498"/>
      <c r="V165" s="499"/>
    </row>
    <row r="166" spans="5:22" ht="8.25" customHeight="1">
      <c r="E166" s="497">
        <f t="shared" ref="E166" si="98">ROUNDUP(IF(W19&gt;=2,IF(AC19/1.98-AI19&lt;0,ABS(AC19/1.98-AI19),0),0),)</f>
        <v>0</v>
      </c>
      <c r="F166" s="498"/>
      <c r="G166" s="498"/>
      <c r="H166" s="498"/>
      <c r="I166" s="498"/>
      <c r="J166" s="499"/>
      <c r="K166" s="497">
        <f t="shared" ref="K166" si="99">ROUNDUP(IF(W19&gt;=2,IF(AC19/1.98-BA19&lt;0,ABS(AC19/1.98-BA19),0),0),)</f>
        <v>0</v>
      </c>
      <c r="L166" s="498"/>
      <c r="M166" s="498"/>
      <c r="N166" s="498"/>
      <c r="O166" s="498"/>
      <c r="P166" s="499"/>
      <c r="Q166" s="497">
        <f t="shared" ref="Q166" si="100">ROUNDUP(IF(W19&gt;=2,IF(AC19/1.98-BY19&lt;0,ABS(AC19/1.98-BY19),0),0),)</f>
        <v>0</v>
      </c>
      <c r="R166" s="498"/>
      <c r="S166" s="498"/>
      <c r="T166" s="498"/>
      <c r="U166" s="498"/>
      <c r="V166" s="499"/>
    </row>
    <row r="167" spans="5:22" ht="8.25" customHeight="1">
      <c r="E167" s="497"/>
      <c r="F167" s="498"/>
      <c r="G167" s="498"/>
      <c r="H167" s="498"/>
      <c r="I167" s="498"/>
      <c r="J167" s="499"/>
      <c r="K167" s="497"/>
      <c r="L167" s="498"/>
      <c r="M167" s="498"/>
      <c r="N167" s="498"/>
      <c r="O167" s="498"/>
      <c r="P167" s="499"/>
      <c r="Q167" s="497"/>
      <c r="R167" s="498"/>
      <c r="S167" s="498"/>
      <c r="T167" s="498"/>
      <c r="U167" s="498"/>
      <c r="V167" s="499"/>
    </row>
    <row r="168" spans="5:22" ht="8.25" customHeight="1">
      <c r="E168" s="497"/>
      <c r="F168" s="498"/>
      <c r="G168" s="498"/>
      <c r="H168" s="498"/>
      <c r="I168" s="498"/>
      <c r="J168" s="499"/>
      <c r="K168" s="497"/>
      <c r="L168" s="498"/>
      <c r="M168" s="498"/>
      <c r="N168" s="498"/>
      <c r="O168" s="498"/>
      <c r="P168" s="499"/>
      <c r="Q168" s="497"/>
      <c r="R168" s="498"/>
      <c r="S168" s="498"/>
      <c r="T168" s="498"/>
      <c r="U168" s="498"/>
      <c r="V168" s="499"/>
    </row>
    <row r="169" spans="5:22" ht="8.25" customHeight="1">
      <c r="E169" s="497">
        <f t="shared" ref="E169" si="101">ROUNDUP(IF(W22&gt;=2,IF(AC22/1.98-AI22&lt;0,ABS(AC22/1.98-AI22),0),0),)</f>
        <v>0</v>
      </c>
      <c r="F169" s="498"/>
      <c r="G169" s="498"/>
      <c r="H169" s="498"/>
      <c r="I169" s="498"/>
      <c r="J169" s="499"/>
      <c r="K169" s="497">
        <f t="shared" ref="K169" si="102">ROUNDUP(IF(W22&gt;=2,IF(AC22/1.98-BA22&lt;0,ABS(AC22/1.98-BA22),0),0),)</f>
        <v>0</v>
      </c>
      <c r="L169" s="498"/>
      <c r="M169" s="498"/>
      <c r="N169" s="498"/>
      <c r="O169" s="498"/>
      <c r="P169" s="499"/>
      <c r="Q169" s="497">
        <f t="shared" ref="Q169" si="103">ROUNDUP(IF(W22&gt;=2,IF(AC22/1.98-BY22&lt;0,ABS(AC22/1.98-BY22),0),0),)</f>
        <v>0</v>
      </c>
      <c r="R169" s="498"/>
      <c r="S169" s="498"/>
      <c r="T169" s="498"/>
      <c r="U169" s="498"/>
      <c r="V169" s="499"/>
    </row>
    <row r="170" spans="5:22" ht="8.25" customHeight="1">
      <c r="E170" s="497"/>
      <c r="F170" s="498"/>
      <c r="G170" s="498"/>
      <c r="H170" s="498"/>
      <c r="I170" s="498"/>
      <c r="J170" s="499"/>
      <c r="K170" s="497"/>
      <c r="L170" s="498"/>
      <c r="M170" s="498"/>
      <c r="N170" s="498"/>
      <c r="O170" s="498"/>
      <c r="P170" s="499"/>
      <c r="Q170" s="497"/>
      <c r="R170" s="498"/>
      <c r="S170" s="498"/>
      <c r="T170" s="498"/>
      <c r="U170" s="498"/>
      <c r="V170" s="499"/>
    </row>
    <row r="171" spans="5:22" ht="8.25" customHeight="1">
      <c r="E171" s="497"/>
      <c r="F171" s="498"/>
      <c r="G171" s="498"/>
      <c r="H171" s="498"/>
      <c r="I171" s="498"/>
      <c r="J171" s="499"/>
      <c r="K171" s="497"/>
      <c r="L171" s="498"/>
      <c r="M171" s="498"/>
      <c r="N171" s="498"/>
      <c r="O171" s="498"/>
      <c r="P171" s="499"/>
      <c r="Q171" s="497"/>
      <c r="R171" s="498"/>
      <c r="S171" s="498"/>
      <c r="T171" s="498"/>
      <c r="U171" s="498"/>
      <c r="V171" s="499"/>
    </row>
    <row r="172" spans="5:22" ht="8.25" customHeight="1">
      <c r="E172" s="497">
        <f t="shared" ref="E172" si="104">ROUNDUP(IF(W25&gt;=2,IF(AC25/1.98-AI25&lt;0,ABS(AC25/1.98-AI25),0),0),)</f>
        <v>0</v>
      </c>
      <c r="F172" s="498"/>
      <c r="G172" s="498"/>
      <c r="H172" s="498"/>
      <c r="I172" s="498"/>
      <c r="J172" s="499"/>
      <c r="K172" s="497">
        <f t="shared" ref="K172" si="105">ROUNDUP(IF(W25&gt;=2,IF(AC25/1.98-BA25&lt;0,ABS(AC25/1.98-BA25),0),0),)</f>
        <v>0</v>
      </c>
      <c r="L172" s="498"/>
      <c r="M172" s="498"/>
      <c r="N172" s="498"/>
      <c r="O172" s="498"/>
      <c r="P172" s="499"/>
      <c r="Q172" s="497">
        <f t="shared" ref="Q172" si="106">ROUNDUP(IF(W25&gt;=2,IF(AC25/1.98-BY25&lt;0,ABS(AC25/1.98-BY25),0),0),)</f>
        <v>0</v>
      </c>
      <c r="R172" s="498"/>
      <c r="S172" s="498"/>
      <c r="T172" s="498"/>
      <c r="U172" s="498"/>
      <c r="V172" s="499"/>
    </row>
    <row r="173" spans="5:22" ht="8.25" customHeight="1">
      <c r="E173" s="497"/>
      <c r="F173" s="498"/>
      <c r="G173" s="498"/>
      <c r="H173" s="498"/>
      <c r="I173" s="498"/>
      <c r="J173" s="499"/>
      <c r="K173" s="497"/>
      <c r="L173" s="498"/>
      <c r="M173" s="498"/>
      <c r="N173" s="498"/>
      <c r="O173" s="498"/>
      <c r="P173" s="499"/>
      <c r="Q173" s="497"/>
      <c r="R173" s="498"/>
      <c r="S173" s="498"/>
      <c r="T173" s="498"/>
      <c r="U173" s="498"/>
      <c r="V173" s="499"/>
    </row>
    <row r="174" spans="5:22" ht="8.25" customHeight="1">
      <c r="E174" s="497"/>
      <c r="F174" s="498"/>
      <c r="G174" s="498"/>
      <c r="H174" s="498"/>
      <c r="I174" s="498"/>
      <c r="J174" s="499"/>
      <c r="K174" s="497"/>
      <c r="L174" s="498"/>
      <c r="M174" s="498"/>
      <c r="N174" s="498"/>
      <c r="O174" s="498"/>
      <c r="P174" s="499"/>
      <c r="Q174" s="497"/>
      <c r="R174" s="498"/>
      <c r="S174" s="498"/>
      <c r="T174" s="498"/>
      <c r="U174" s="498"/>
      <c r="V174" s="499"/>
    </row>
    <row r="175" spans="5:22" ht="8.25" customHeight="1">
      <c r="E175" s="497">
        <f t="shared" ref="E175" si="107">ROUNDUP(IF(W28&gt;=2,IF(AC28/1.98-AI28&lt;0,ABS(AC28/1.98-AI28),0),0),)</f>
        <v>0</v>
      </c>
      <c r="F175" s="498"/>
      <c r="G175" s="498"/>
      <c r="H175" s="498"/>
      <c r="I175" s="498"/>
      <c r="J175" s="499"/>
      <c r="K175" s="497">
        <f t="shared" ref="K175" si="108">ROUNDUP(IF(W28&gt;=2,IF(AC28/1.98-BA28&lt;0,ABS(AC28/1.98-BA28),0),0),)</f>
        <v>0</v>
      </c>
      <c r="L175" s="498"/>
      <c r="M175" s="498"/>
      <c r="N175" s="498"/>
      <c r="O175" s="498"/>
      <c r="P175" s="499"/>
      <c r="Q175" s="497">
        <f t="shared" ref="Q175" si="109">ROUNDUP(IF(W28&gt;=2,IF(AC28/1.98-BY28&lt;0,ABS(AC28/1.98-BY28),0),0),)</f>
        <v>0</v>
      </c>
      <c r="R175" s="498"/>
      <c r="S175" s="498"/>
      <c r="T175" s="498"/>
      <c r="U175" s="498"/>
      <c r="V175" s="499"/>
    </row>
    <row r="176" spans="5:22" ht="8.25" customHeight="1">
      <c r="E176" s="497"/>
      <c r="F176" s="498"/>
      <c r="G176" s="498"/>
      <c r="H176" s="498"/>
      <c r="I176" s="498"/>
      <c r="J176" s="499"/>
      <c r="K176" s="497"/>
      <c r="L176" s="498"/>
      <c r="M176" s="498"/>
      <c r="N176" s="498"/>
      <c r="O176" s="498"/>
      <c r="P176" s="499"/>
      <c r="Q176" s="497"/>
      <c r="R176" s="498"/>
      <c r="S176" s="498"/>
      <c r="T176" s="498"/>
      <c r="U176" s="498"/>
      <c r="V176" s="499"/>
    </row>
    <row r="177" spans="5:22" ht="8.25" customHeight="1">
      <c r="E177" s="497"/>
      <c r="F177" s="498"/>
      <c r="G177" s="498"/>
      <c r="H177" s="498"/>
      <c r="I177" s="498"/>
      <c r="J177" s="499"/>
      <c r="K177" s="497"/>
      <c r="L177" s="498"/>
      <c r="M177" s="498"/>
      <c r="N177" s="498"/>
      <c r="O177" s="498"/>
      <c r="P177" s="499"/>
      <c r="Q177" s="497"/>
      <c r="R177" s="498"/>
      <c r="S177" s="498"/>
      <c r="T177" s="498"/>
      <c r="U177" s="498"/>
      <c r="V177" s="499"/>
    </row>
    <row r="178" spans="5:22" ht="8.25" customHeight="1">
      <c r="E178" s="497">
        <f t="shared" ref="E178" si="110">ROUNDUP(IF(W31&gt;=2,IF(AC31/1.98-AI31&lt;0,ABS(AC31/1.98-AI31),0),0),)</f>
        <v>0</v>
      </c>
      <c r="F178" s="498"/>
      <c r="G178" s="498"/>
      <c r="H178" s="498"/>
      <c r="I178" s="498"/>
      <c r="J178" s="499"/>
      <c r="K178" s="497">
        <f t="shared" ref="K178" si="111">ROUNDUP(IF(W31&gt;=2,IF(AC31/1.98-BA31&lt;0,ABS(AC31/1.98-BA31),0),0),)</f>
        <v>0</v>
      </c>
      <c r="L178" s="498"/>
      <c r="M178" s="498"/>
      <c r="N178" s="498"/>
      <c r="O178" s="498"/>
      <c r="P178" s="499"/>
      <c r="Q178" s="497">
        <f t="shared" ref="Q178" si="112">ROUNDUP(IF(W31&gt;=2,IF(AC31/1.98-BY31&lt;0,ABS(AC31/1.98-BY31),0),0),)</f>
        <v>0</v>
      </c>
      <c r="R178" s="498"/>
      <c r="S178" s="498"/>
      <c r="T178" s="498"/>
      <c r="U178" s="498"/>
      <c r="V178" s="499"/>
    </row>
    <row r="179" spans="5:22" ht="8.25" customHeight="1">
      <c r="E179" s="497"/>
      <c r="F179" s="498"/>
      <c r="G179" s="498"/>
      <c r="H179" s="498"/>
      <c r="I179" s="498"/>
      <c r="J179" s="499"/>
      <c r="K179" s="497"/>
      <c r="L179" s="498"/>
      <c r="M179" s="498"/>
      <c r="N179" s="498"/>
      <c r="O179" s="498"/>
      <c r="P179" s="499"/>
      <c r="Q179" s="497"/>
      <c r="R179" s="498"/>
      <c r="S179" s="498"/>
      <c r="T179" s="498"/>
      <c r="U179" s="498"/>
      <c r="V179" s="499"/>
    </row>
    <row r="180" spans="5:22" ht="8.25" customHeight="1">
      <c r="E180" s="497"/>
      <c r="F180" s="498"/>
      <c r="G180" s="498"/>
      <c r="H180" s="498"/>
      <c r="I180" s="498"/>
      <c r="J180" s="499"/>
      <c r="K180" s="497"/>
      <c r="L180" s="498"/>
      <c r="M180" s="498"/>
      <c r="N180" s="498"/>
      <c r="O180" s="498"/>
      <c r="P180" s="499"/>
      <c r="Q180" s="497"/>
      <c r="R180" s="498"/>
      <c r="S180" s="498"/>
      <c r="T180" s="498"/>
      <c r="U180" s="498"/>
      <c r="V180" s="499"/>
    </row>
    <row r="181" spans="5:22" ht="8.25" customHeight="1">
      <c r="E181" s="497">
        <f t="shared" ref="E181" si="113">ROUNDUP(IF(W34&gt;=2,IF(AC34/1.98-AI34&lt;0,ABS(AC34/1.98-AI34),0),0),)</f>
        <v>0</v>
      </c>
      <c r="F181" s="498"/>
      <c r="G181" s="498"/>
      <c r="H181" s="498"/>
      <c r="I181" s="498"/>
      <c r="J181" s="499"/>
      <c r="K181" s="497">
        <f t="shared" ref="K181" si="114">ROUNDUP(IF(W34&gt;=2,IF(AC34/1.98-BA34&lt;0,ABS(AC34/1.98-BA34),0),0),)</f>
        <v>0</v>
      </c>
      <c r="L181" s="498"/>
      <c r="M181" s="498"/>
      <c r="N181" s="498"/>
      <c r="O181" s="498"/>
      <c r="P181" s="499"/>
      <c r="Q181" s="497">
        <f t="shared" ref="Q181" si="115">ROUNDUP(IF(W34&gt;=2,IF(AC34/1.98-BY34&lt;0,ABS(AC34/1.98-BY34),0),0),)</f>
        <v>0</v>
      </c>
      <c r="R181" s="498"/>
      <c r="S181" s="498"/>
      <c r="T181" s="498"/>
      <c r="U181" s="498"/>
      <c r="V181" s="499"/>
    </row>
    <row r="182" spans="5:22" ht="8.25" customHeight="1">
      <c r="E182" s="497"/>
      <c r="F182" s="498"/>
      <c r="G182" s="498"/>
      <c r="H182" s="498"/>
      <c r="I182" s="498"/>
      <c r="J182" s="499"/>
      <c r="K182" s="497"/>
      <c r="L182" s="498"/>
      <c r="M182" s="498"/>
      <c r="N182" s="498"/>
      <c r="O182" s="498"/>
      <c r="P182" s="499"/>
      <c r="Q182" s="497"/>
      <c r="R182" s="498"/>
      <c r="S182" s="498"/>
      <c r="T182" s="498"/>
      <c r="U182" s="498"/>
      <c r="V182" s="499"/>
    </row>
    <row r="183" spans="5:22" ht="8.25" customHeight="1">
      <c r="E183" s="497"/>
      <c r="F183" s="498"/>
      <c r="G183" s="498"/>
      <c r="H183" s="498"/>
      <c r="I183" s="498"/>
      <c r="J183" s="499"/>
      <c r="K183" s="497"/>
      <c r="L183" s="498"/>
      <c r="M183" s="498"/>
      <c r="N183" s="498"/>
      <c r="O183" s="498"/>
      <c r="P183" s="499"/>
      <c r="Q183" s="497"/>
      <c r="R183" s="498"/>
      <c r="S183" s="498"/>
      <c r="T183" s="498"/>
      <c r="U183" s="498"/>
      <c r="V183" s="499"/>
    </row>
    <row r="184" spans="5:22" ht="8.25" customHeight="1">
      <c r="E184" s="497">
        <f t="shared" ref="E184" si="116">ROUNDUP(IF(W37&gt;=2,IF(AC37/1.98-AI37&lt;0,ABS(AC37/1.98-AI37),0),0),)</f>
        <v>0</v>
      </c>
      <c r="F184" s="498"/>
      <c r="G184" s="498"/>
      <c r="H184" s="498"/>
      <c r="I184" s="498"/>
      <c r="J184" s="499"/>
      <c r="K184" s="497">
        <f t="shared" ref="K184" si="117">ROUNDUP(IF(W37&gt;=2,IF(AC37/1.98-BA37&lt;0,ABS(AC37/1.98-BA37),0),0),)</f>
        <v>0</v>
      </c>
      <c r="L184" s="498"/>
      <c r="M184" s="498"/>
      <c r="N184" s="498"/>
      <c r="O184" s="498"/>
      <c r="P184" s="499"/>
      <c r="Q184" s="497">
        <f t="shared" ref="Q184" si="118">ROUNDUP(IF(W37&gt;=2,IF(AC37/1.98-BY37&lt;0,ABS(AC37/1.98-BY37),0),0),)</f>
        <v>0</v>
      </c>
      <c r="R184" s="498"/>
      <c r="S184" s="498"/>
      <c r="T184" s="498"/>
      <c r="U184" s="498"/>
      <c r="V184" s="499"/>
    </row>
    <row r="185" spans="5:22" ht="8.25" customHeight="1">
      <c r="E185" s="497"/>
      <c r="F185" s="498"/>
      <c r="G185" s="498"/>
      <c r="H185" s="498"/>
      <c r="I185" s="498"/>
      <c r="J185" s="499"/>
      <c r="K185" s="497"/>
      <c r="L185" s="498"/>
      <c r="M185" s="498"/>
      <c r="N185" s="498"/>
      <c r="O185" s="498"/>
      <c r="P185" s="499"/>
      <c r="Q185" s="497"/>
      <c r="R185" s="498"/>
      <c r="S185" s="498"/>
      <c r="T185" s="498"/>
      <c r="U185" s="498"/>
      <c r="V185" s="499"/>
    </row>
    <row r="186" spans="5:22" ht="8.25" customHeight="1">
      <c r="E186" s="497"/>
      <c r="F186" s="498"/>
      <c r="G186" s="498"/>
      <c r="H186" s="498"/>
      <c r="I186" s="498"/>
      <c r="J186" s="499"/>
      <c r="K186" s="497"/>
      <c r="L186" s="498"/>
      <c r="M186" s="498"/>
      <c r="N186" s="498"/>
      <c r="O186" s="498"/>
      <c r="P186" s="499"/>
      <c r="Q186" s="497"/>
      <c r="R186" s="498"/>
      <c r="S186" s="498"/>
      <c r="T186" s="498"/>
      <c r="U186" s="498"/>
      <c r="V186" s="499"/>
    </row>
    <row r="187" spans="5:22" ht="8.25" customHeight="1">
      <c r="E187" s="497">
        <f t="shared" ref="E187" si="119">ROUNDUP(IF(W40&gt;=2,IF(AC40/1.98-AI40&lt;0,ABS(AC40/1.98-AI40),0),0),)</f>
        <v>0</v>
      </c>
      <c r="F187" s="498"/>
      <c r="G187" s="498"/>
      <c r="H187" s="498"/>
      <c r="I187" s="498"/>
      <c r="J187" s="499"/>
      <c r="K187" s="497">
        <f t="shared" ref="K187" si="120">ROUNDUP(IF(W40&gt;=2,IF(AC40/1.98-BA40&lt;0,ABS(AC40/1.98-BA40),0),0),)</f>
        <v>0</v>
      </c>
      <c r="L187" s="498"/>
      <c r="M187" s="498"/>
      <c r="N187" s="498"/>
      <c r="O187" s="498"/>
      <c r="P187" s="499"/>
      <c r="Q187" s="497">
        <f t="shared" ref="Q187" si="121">ROUNDUP(IF(W40&gt;=2,IF(AC40/1.98-BY40&lt;0,ABS(AC40/1.98-BY40),0),0),)</f>
        <v>0</v>
      </c>
      <c r="R187" s="498"/>
      <c r="S187" s="498"/>
      <c r="T187" s="498"/>
      <c r="U187" s="498"/>
      <c r="V187" s="499"/>
    </row>
    <row r="188" spans="5:22" ht="8.25" customHeight="1">
      <c r="E188" s="497"/>
      <c r="F188" s="498"/>
      <c r="G188" s="498"/>
      <c r="H188" s="498"/>
      <c r="I188" s="498"/>
      <c r="J188" s="499"/>
      <c r="K188" s="497"/>
      <c r="L188" s="498"/>
      <c r="M188" s="498"/>
      <c r="N188" s="498"/>
      <c r="O188" s="498"/>
      <c r="P188" s="499"/>
      <c r="Q188" s="497"/>
      <c r="R188" s="498"/>
      <c r="S188" s="498"/>
      <c r="T188" s="498"/>
      <c r="U188" s="498"/>
      <c r="V188" s="499"/>
    </row>
    <row r="189" spans="5:22" ht="8.25" customHeight="1">
      <c r="E189" s="497"/>
      <c r="F189" s="498"/>
      <c r="G189" s="498"/>
      <c r="H189" s="498"/>
      <c r="I189" s="498"/>
      <c r="J189" s="499"/>
      <c r="K189" s="497"/>
      <c r="L189" s="498"/>
      <c r="M189" s="498"/>
      <c r="N189" s="498"/>
      <c r="O189" s="498"/>
      <c r="P189" s="499"/>
      <c r="Q189" s="497"/>
      <c r="R189" s="498"/>
      <c r="S189" s="498"/>
      <c r="T189" s="498"/>
      <c r="U189" s="498"/>
      <c r="V189" s="499"/>
    </row>
    <row r="190" spans="5:22" ht="8.25" customHeight="1">
      <c r="E190" s="497">
        <f t="shared" ref="E190" si="122">ROUNDUP(IF(W43&gt;=2,IF(AC43/1.98-AI43&lt;0,ABS(AC43/1.98-AI43),0),0),)</f>
        <v>0</v>
      </c>
      <c r="F190" s="498"/>
      <c r="G190" s="498"/>
      <c r="H190" s="498"/>
      <c r="I190" s="498"/>
      <c r="J190" s="499"/>
      <c r="K190" s="497">
        <f t="shared" ref="K190" si="123">ROUNDUP(IF(W43&gt;=2,IF(AC43/1.98-BA43&lt;0,ABS(AC43/1.98-BA43),0),0),)</f>
        <v>0</v>
      </c>
      <c r="L190" s="498"/>
      <c r="M190" s="498"/>
      <c r="N190" s="498"/>
      <c r="O190" s="498"/>
      <c r="P190" s="499"/>
      <c r="Q190" s="497">
        <f t="shared" ref="Q190" si="124">ROUNDUP(IF(W43&gt;=2,IF(AC43/1.98-BY43&lt;0,ABS(AC43/1.98-BY43),0),0),)</f>
        <v>0</v>
      </c>
      <c r="R190" s="498"/>
      <c r="S190" s="498"/>
      <c r="T190" s="498"/>
      <c r="U190" s="498"/>
      <c r="V190" s="499"/>
    </row>
    <row r="191" spans="5:22" ht="8.25" customHeight="1">
      <c r="E191" s="497"/>
      <c r="F191" s="498"/>
      <c r="G191" s="498"/>
      <c r="H191" s="498"/>
      <c r="I191" s="498"/>
      <c r="J191" s="499"/>
      <c r="K191" s="497"/>
      <c r="L191" s="498"/>
      <c r="M191" s="498"/>
      <c r="N191" s="498"/>
      <c r="O191" s="498"/>
      <c r="P191" s="499"/>
      <c r="Q191" s="497"/>
      <c r="R191" s="498"/>
      <c r="S191" s="498"/>
      <c r="T191" s="498"/>
      <c r="U191" s="498"/>
      <c r="V191" s="499"/>
    </row>
    <row r="192" spans="5:22" ht="8.25" customHeight="1">
      <c r="E192" s="497"/>
      <c r="F192" s="498"/>
      <c r="G192" s="498"/>
      <c r="H192" s="498"/>
      <c r="I192" s="498"/>
      <c r="J192" s="499"/>
      <c r="K192" s="497"/>
      <c r="L192" s="498"/>
      <c r="M192" s="498"/>
      <c r="N192" s="498"/>
      <c r="O192" s="498"/>
      <c r="P192" s="499"/>
      <c r="Q192" s="497"/>
      <c r="R192" s="498"/>
      <c r="S192" s="498"/>
      <c r="T192" s="498"/>
      <c r="U192" s="498"/>
      <c r="V192" s="499"/>
    </row>
    <row r="193" spans="5:22" ht="8.25" customHeight="1">
      <c r="E193" s="497">
        <f t="shared" ref="E193" si="125">ROUNDUP(IF(W46&gt;=2,IF(AC46/1.98-AI46&lt;0,ABS(AC46/1.98-AI46),0),0),)</f>
        <v>0</v>
      </c>
      <c r="F193" s="498"/>
      <c r="G193" s="498"/>
      <c r="H193" s="498"/>
      <c r="I193" s="498"/>
      <c r="J193" s="499"/>
      <c r="K193" s="497">
        <f t="shared" ref="K193" si="126">ROUNDUP(IF(W46&gt;=2,IF(AC46/1.98-BA46&lt;0,ABS(AC46/1.98-BA46),0),0),)</f>
        <v>0</v>
      </c>
      <c r="L193" s="498"/>
      <c r="M193" s="498"/>
      <c r="N193" s="498"/>
      <c r="O193" s="498"/>
      <c r="P193" s="499"/>
      <c r="Q193" s="497">
        <f t="shared" ref="Q193" si="127">ROUNDUP(IF(W46&gt;=2,IF(AC46/1.98-BY46&lt;0,ABS(AC46/1.98-BY46),0),0),)</f>
        <v>0</v>
      </c>
      <c r="R193" s="498"/>
      <c r="S193" s="498"/>
      <c r="T193" s="498"/>
      <c r="U193" s="498"/>
      <c r="V193" s="499"/>
    </row>
    <row r="194" spans="5:22" ht="8.25" customHeight="1">
      <c r="E194" s="497"/>
      <c r="F194" s="498"/>
      <c r="G194" s="498"/>
      <c r="H194" s="498"/>
      <c r="I194" s="498"/>
      <c r="J194" s="499"/>
      <c r="K194" s="497"/>
      <c r="L194" s="498"/>
      <c r="M194" s="498"/>
      <c r="N194" s="498"/>
      <c r="O194" s="498"/>
      <c r="P194" s="499"/>
      <c r="Q194" s="497"/>
      <c r="R194" s="498"/>
      <c r="S194" s="498"/>
      <c r="T194" s="498"/>
      <c r="U194" s="498"/>
      <c r="V194" s="499"/>
    </row>
    <row r="195" spans="5:22" ht="8.25" customHeight="1">
      <c r="E195" s="497"/>
      <c r="F195" s="498"/>
      <c r="G195" s="498"/>
      <c r="H195" s="498"/>
      <c r="I195" s="498"/>
      <c r="J195" s="499"/>
      <c r="K195" s="497"/>
      <c r="L195" s="498"/>
      <c r="M195" s="498"/>
      <c r="N195" s="498"/>
      <c r="O195" s="498"/>
      <c r="P195" s="499"/>
      <c r="Q195" s="497"/>
      <c r="R195" s="498"/>
      <c r="S195" s="498"/>
      <c r="T195" s="498"/>
      <c r="U195" s="498"/>
      <c r="V195" s="499"/>
    </row>
  </sheetData>
  <mergeCells count="550">
    <mergeCell ref="BY88:CD89"/>
    <mergeCell ref="CE88:CJ89"/>
    <mergeCell ref="CK88:CP89"/>
    <mergeCell ref="A88:C89"/>
    <mergeCell ref="D88:P89"/>
    <mergeCell ref="Q88:AH89"/>
    <mergeCell ref="AI88:AN89"/>
    <mergeCell ref="AO88:AT89"/>
    <mergeCell ref="AU88:AZ89"/>
    <mergeCell ref="BA88:BF89"/>
    <mergeCell ref="BG88:BL89"/>
    <mergeCell ref="BM88:BR89"/>
    <mergeCell ref="E190:J192"/>
    <mergeCell ref="K190:P192"/>
    <mergeCell ref="Q190:V192"/>
    <mergeCell ref="E193:J195"/>
    <mergeCell ref="K193:P195"/>
    <mergeCell ref="Q193:V195"/>
    <mergeCell ref="E181:J183"/>
    <mergeCell ref="K181:P183"/>
    <mergeCell ref="Q181:V183"/>
    <mergeCell ref="E184:J186"/>
    <mergeCell ref="K184:P186"/>
    <mergeCell ref="Q184:V186"/>
    <mergeCell ref="E187:J189"/>
    <mergeCell ref="K187:P189"/>
    <mergeCell ref="Q187:V189"/>
    <mergeCell ref="E172:J174"/>
    <mergeCell ref="K172:P174"/>
    <mergeCell ref="Q172:V174"/>
    <mergeCell ref="E175:J177"/>
    <mergeCell ref="K175:P177"/>
    <mergeCell ref="Q175:V177"/>
    <mergeCell ref="E178:J180"/>
    <mergeCell ref="K178:P180"/>
    <mergeCell ref="Q178:V180"/>
    <mergeCell ref="E163:J165"/>
    <mergeCell ref="K163:P165"/>
    <mergeCell ref="Q163:V165"/>
    <mergeCell ref="E166:J168"/>
    <mergeCell ref="K166:P168"/>
    <mergeCell ref="Q166:V168"/>
    <mergeCell ref="E169:J171"/>
    <mergeCell ref="K169:P171"/>
    <mergeCell ref="Q169:V171"/>
    <mergeCell ref="E154:J156"/>
    <mergeCell ref="K154:P156"/>
    <mergeCell ref="Q154:V156"/>
    <mergeCell ref="E157:J159"/>
    <mergeCell ref="K157:P159"/>
    <mergeCell ref="Q157:V159"/>
    <mergeCell ref="E160:J162"/>
    <mergeCell ref="K160:P162"/>
    <mergeCell ref="Q160:V162"/>
    <mergeCell ref="AO106:AT108"/>
    <mergeCell ref="AU106:AZ108"/>
    <mergeCell ref="AU103:AZ105"/>
    <mergeCell ref="E106:J108"/>
    <mergeCell ref="K106:P108"/>
    <mergeCell ref="Q106:V108"/>
    <mergeCell ref="W106:AB108"/>
    <mergeCell ref="AC106:AH108"/>
    <mergeCell ref="AI106:AN108"/>
    <mergeCell ref="AU115:AZ116"/>
    <mergeCell ref="K120:P122"/>
    <mergeCell ref="Q120:V122"/>
    <mergeCell ref="W120:AB122"/>
    <mergeCell ref="AC120:AH122"/>
    <mergeCell ref="AI120:AN122"/>
    <mergeCell ref="AO120:AT122"/>
    <mergeCell ref="AC137:AH139"/>
    <mergeCell ref="AI137:AN139"/>
    <mergeCell ref="AO137:AT139"/>
    <mergeCell ref="AU137:AZ139"/>
    <mergeCell ref="AU120:AZ122"/>
    <mergeCell ref="CT3:CT4"/>
    <mergeCell ref="CT5:CT8"/>
    <mergeCell ref="CK10:CP12"/>
    <mergeCell ref="BY13:CD15"/>
    <mergeCell ref="CE13:CJ15"/>
    <mergeCell ref="CK13:CP15"/>
    <mergeCell ref="BY10:CD12"/>
    <mergeCell ref="CK16:CP18"/>
    <mergeCell ref="E126:J128"/>
    <mergeCell ref="K126:P128"/>
    <mergeCell ref="Q126:V128"/>
    <mergeCell ref="W126:AB128"/>
    <mergeCell ref="AC126:AH128"/>
    <mergeCell ref="AI126:AN128"/>
    <mergeCell ref="AO126:AT128"/>
    <mergeCell ref="AU123:AZ125"/>
    <mergeCell ref="E123:J125"/>
    <mergeCell ref="K123:P125"/>
    <mergeCell ref="Q123:V125"/>
    <mergeCell ref="W123:AB125"/>
    <mergeCell ref="AC123:AH125"/>
    <mergeCell ref="AI123:AN125"/>
    <mergeCell ref="AO123:AT125"/>
    <mergeCell ref="AU126:AZ128"/>
    <mergeCell ref="CK19:CP21"/>
    <mergeCell ref="CE10:CJ12"/>
    <mergeCell ref="BY16:CD18"/>
    <mergeCell ref="CE16:CJ18"/>
    <mergeCell ref="AU100:AZ102"/>
    <mergeCell ref="CT71:CT74"/>
    <mergeCell ref="BG25:BL27"/>
    <mergeCell ref="BM25:BR27"/>
    <mergeCell ref="BY22:CD24"/>
    <mergeCell ref="CE22:CJ24"/>
    <mergeCell ref="CK22:CP24"/>
    <mergeCell ref="BM22:BR24"/>
    <mergeCell ref="CK25:CP27"/>
    <mergeCell ref="BY19:CD21"/>
    <mergeCell ref="CE19:CJ21"/>
    <mergeCell ref="CK28:CP30"/>
    <mergeCell ref="CK34:CP36"/>
    <mergeCell ref="BG37:BL39"/>
    <mergeCell ref="BM37:BR39"/>
    <mergeCell ref="BY37:CD39"/>
    <mergeCell ref="CE37:CJ39"/>
    <mergeCell ref="CK37:CP39"/>
    <mergeCell ref="CE40:CJ42"/>
    <mergeCell ref="BS88:BX89"/>
    <mergeCell ref="A10:C12"/>
    <mergeCell ref="D10:P12"/>
    <mergeCell ref="Q10:V12"/>
    <mergeCell ref="E95:J96"/>
    <mergeCell ref="K95:P96"/>
    <mergeCell ref="Q95:V96"/>
    <mergeCell ref="W95:AB96"/>
    <mergeCell ref="Q19:V21"/>
    <mergeCell ref="W19:AB21"/>
    <mergeCell ref="A16:C18"/>
    <mergeCell ref="D16:P18"/>
    <mergeCell ref="Q16:V18"/>
    <mergeCell ref="A22:C24"/>
    <mergeCell ref="D22:P24"/>
    <mergeCell ref="Q22:V24"/>
    <mergeCell ref="W22:AB24"/>
    <mergeCell ref="A25:C27"/>
    <mergeCell ref="D25:P27"/>
    <mergeCell ref="Q25:V27"/>
    <mergeCell ref="A13:C15"/>
    <mergeCell ref="D13:P15"/>
    <mergeCell ref="Q13:V15"/>
    <mergeCell ref="W25:AB27"/>
    <mergeCell ref="W70:AB72"/>
    <mergeCell ref="BA13:BF15"/>
    <mergeCell ref="BG13:BL15"/>
    <mergeCell ref="BM13:BR15"/>
    <mergeCell ref="W16:AB18"/>
    <mergeCell ref="AC16:AH18"/>
    <mergeCell ref="AI16:AN18"/>
    <mergeCell ref="AO16:AT18"/>
    <mergeCell ref="A19:C21"/>
    <mergeCell ref="D19:P21"/>
    <mergeCell ref="AO19:AT21"/>
    <mergeCell ref="AU19:AZ21"/>
    <mergeCell ref="BA19:BF21"/>
    <mergeCell ref="W13:AB15"/>
    <mergeCell ref="AC13:AH15"/>
    <mergeCell ref="AU13:AZ15"/>
    <mergeCell ref="AO95:AT96"/>
    <mergeCell ref="AU95:AZ96"/>
    <mergeCell ref="AU10:AZ12"/>
    <mergeCell ref="BA10:BF12"/>
    <mergeCell ref="BG10:BL12"/>
    <mergeCell ref="BM10:BR12"/>
    <mergeCell ref="AI13:AN15"/>
    <mergeCell ref="AO13:AT15"/>
    <mergeCell ref="W10:AB12"/>
    <mergeCell ref="AC10:AH12"/>
    <mergeCell ref="AI10:AN12"/>
    <mergeCell ref="AO10:AT12"/>
    <mergeCell ref="AC95:AH96"/>
    <mergeCell ref="AI95:AN96"/>
    <mergeCell ref="AC19:AH21"/>
    <mergeCell ref="AI19:AN21"/>
    <mergeCell ref="AC22:AH24"/>
    <mergeCell ref="AU16:AZ18"/>
    <mergeCell ref="BA16:BF18"/>
    <mergeCell ref="BG16:BL18"/>
    <mergeCell ref="BM16:BR18"/>
    <mergeCell ref="BG19:BL21"/>
    <mergeCell ref="BM19:BR21"/>
    <mergeCell ref="AI22:AN24"/>
    <mergeCell ref="BZ1:CD1"/>
    <mergeCell ref="A2:CP3"/>
    <mergeCell ref="A5:C9"/>
    <mergeCell ref="D5:P9"/>
    <mergeCell ref="Q5:V9"/>
    <mergeCell ref="W5:AB9"/>
    <mergeCell ref="AC5:AH9"/>
    <mergeCell ref="BA5:CP5"/>
    <mergeCell ref="A1:W1"/>
    <mergeCell ref="CE1:CO1"/>
    <mergeCell ref="AI5:AP6"/>
    <mergeCell ref="AQ5:AQ6"/>
    <mergeCell ref="AR5:AU6"/>
    <mergeCell ref="AV5:AV6"/>
    <mergeCell ref="AW5:AZ6"/>
    <mergeCell ref="BA6:BH6"/>
    <mergeCell ref="BJ6:BM6"/>
    <mergeCell ref="BO6:BR6"/>
    <mergeCell ref="BY6:CF6"/>
    <mergeCell ref="CH6:CK6"/>
    <mergeCell ref="CM6:CP6"/>
    <mergeCell ref="AI7:AN9"/>
    <mergeCell ref="AO7:AT9"/>
    <mergeCell ref="AU7:AZ9"/>
    <mergeCell ref="CK31:CP33"/>
    <mergeCell ref="AU31:AZ33"/>
    <mergeCell ref="BA31:BF33"/>
    <mergeCell ref="BG31:BL33"/>
    <mergeCell ref="BM31:BR33"/>
    <mergeCell ref="AO22:AT24"/>
    <mergeCell ref="AU22:AZ24"/>
    <mergeCell ref="BA22:BF24"/>
    <mergeCell ref="BG22:BL24"/>
    <mergeCell ref="AU25:AZ27"/>
    <mergeCell ref="BA25:BF27"/>
    <mergeCell ref="BY25:CD27"/>
    <mergeCell ref="CE25:CJ27"/>
    <mergeCell ref="BY28:CD30"/>
    <mergeCell ref="CE28:CJ30"/>
    <mergeCell ref="BG34:BL36"/>
    <mergeCell ref="BM34:BR36"/>
    <mergeCell ref="BY34:CD36"/>
    <mergeCell ref="CE34:CJ36"/>
    <mergeCell ref="A28:C30"/>
    <mergeCell ref="D28:P30"/>
    <mergeCell ref="Q28:V30"/>
    <mergeCell ref="W28:AB30"/>
    <mergeCell ref="AC28:AH30"/>
    <mergeCell ref="AI28:AN30"/>
    <mergeCell ref="AO28:AT30"/>
    <mergeCell ref="AU28:AZ30"/>
    <mergeCell ref="BA28:BF30"/>
    <mergeCell ref="A31:C33"/>
    <mergeCell ref="D31:P33"/>
    <mergeCell ref="Q31:V33"/>
    <mergeCell ref="W31:AB33"/>
    <mergeCell ref="AC31:AH33"/>
    <mergeCell ref="BY31:CD33"/>
    <mergeCell ref="CE31:CJ33"/>
    <mergeCell ref="AI31:AN33"/>
    <mergeCell ref="AO31:AT33"/>
    <mergeCell ref="BG28:BL30"/>
    <mergeCell ref="BM28:BR30"/>
    <mergeCell ref="AC25:AH27"/>
    <mergeCell ref="AI25:AN27"/>
    <mergeCell ref="AO25:AT27"/>
    <mergeCell ref="A34:C36"/>
    <mergeCell ref="D34:P36"/>
    <mergeCell ref="Q34:V36"/>
    <mergeCell ref="A40:C42"/>
    <mergeCell ref="D40:P42"/>
    <mergeCell ref="Q40:V42"/>
    <mergeCell ref="W40:AB42"/>
    <mergeCell ref="AC40:AH42"/>
    <mergeCell ref="W34:AB36"/>
    <mergeCell ref="AC34:AH36"/>
    <mergeCell ref="AI34:AN36"/>
    <mergeCell ref="AO34:AT36"/>
    <mergeCell ref="A37:C39"/>
    <mergeCell ref="D37:P39"/>
    <mergeCell ref="Q37:V39"/>
    <mergeCell ref="W37:AB39"/>
    <mergeCell ref="AC37:AH39"/>
    <mergeCell ref="AI37:AN39"/>
    <mergeCell ref="AO37:AT39"/>
    <mergeCell ref="AU37:AZ39"/>
    <mergeCell ref="BA37:BF39"/>
    <mergeCell ref="AU34:AZ36"/>
    <mergeCell ref="BA34:BF36"/>
    <mergeCell ref="CK40:CP42"/>
    <mergeCell ref="A43:C45"/>
    <mergeCell ref="D43:P45"/>
    <mergeCell ref="Q43:V45"/>
    <mergeCell ref="W43:AB45"/>
    <mergeCell ref="AC43:AH45"/>
    <mergeCell ref="AI43:AN45"/>
    <mergeCell ref="AO43:AT45"/>
    <mergeCell ref="AI40:AN42"/>
    <mergeCell ref="AO40:AT42"/>
    <mergeCell ref="AU40:AZ42"/>
    <mergeCell ref="BA40:BF42"/>
    <mergeCell ref="BG40:BL42"/>
    <mergeCell ref="BM40:BR42"/>
    <mergeCell ref="CK43:CP45"/>
    <mergeCell ref="AU43:AZ45"/>
    <mergeCell ref="BA43:BF45"/>
    <mergeCell ref="BG43:BL45"/>
    <mergeCell ref="BM43:BR45"/>
    <mergeCell ref="BY43:CD45"/>
    <mergeCell ref="CE43:CJ45"/>
    <mergeCell ref="BY40:CD42"/>
    <mergeCell ref="A46:C48"/>
    <mergeCell ref="D46:P48"/>
    <mergeCell ref="Q46:V48"/>
    <mergeCell ref="W46:AB48"/>
    <mergeCell ref="AC46:AH48"/>
    <mergeCell ref="AI46:AN48"/>
    <mergeCell ref="AO46:AT48"/>
    <mergeCell ref="AU46:AZ48"/>
    <mergeCell ref="BA46:BF48"/>
    <mergeCell ref="A49:C51"/>
    <mergeCell ref="D49:P51"/>
    <mergeCell ref="Q49:V51"/>
    <mergeCell ref="W49:AB51"/>
    <mergeCell ref="AC49:AH51"/>
    <mergeCell ref="BY49:CD51"/>
    <mergeCell ref="CE49:CJ51"/>
    <mergeCell ref="CK49:CP51"/>
    <mergeCell ref="AU49:AZ51"/>
    <mergeCell ref="BA49:BF51"/>
    <mergeCell ref="BG49:BL51"/>
    <mergeCell ref="BM49:BR51"/>
    <mergeCell ref="AC70:AH72"/>
    <mergeCell ref="BY70:CD72"/>
    <mergeCell ref="CE70:CJ72"/>
    <mergeCell ref="CK70:CP72"/>
    <mergeCell ref="AU70:AZ72"/>
    <mergeCell ref="BA70:BF72"/>
    <mergeCell ref="BG70:BL72"/>
    <mergeCell ref="BM70:BR72"/>
    <mergeCell ref="W73:AB75"/>
    <mergeCell ref="AC73:AH75"/>
    <mergeCell ref="AI73:AN75"/>
    <mergeCell ref="AO73:AT75"/>
    <mergeCell ref="AI70:AN72"/>
    <mergeCell ref="AO70:AT72"/>
    <mergeCell ref="CE67:CJ69"/>
    <mergeCell ref="CK67:CP69"/>
    <mergeCell ref="A52:C54"/>
    <mergeCell ref="D52:P54"/>
    <mergeCell ref="Q52:V54"/>
    <mergeCell ref="A61:C63"/>
    <mergeCell ref="D61:P63"/>
    <mergeCell ref="Q61:V63"/>
    <mergeCell ref="AC61:AH63"/>
    <mergeCell ref="A64:C66"/>
    <mergeCell ref="D64:P66"/>
    <mergeCell ref="Q64:V66"/>
    <mergeCell ref="AC64:AH66"/>
    <mergeCell ref="A67:AB69"/>
    <mergeCell ref="AC67:AH69"/>
    <mergeCell ref="AI67:AN69"/>
    <mergeCell ref="AO67:AT69"/>
    <mergeCell ref="AU67:AZ69"/>
    <mergeCell ref="BA67:BF69"/>
    <mergeCell ref="BG67:BL69"/>
    <mergeCell ref="BM67:BR69"/>
    <mergeCell ref="BY67:CD69"/>
    <mergeCell ref="A70:C72"/>
    <mergeCell ref="D70:P72"/>
    <mergeCell ref="Q70:V72"/>
    <mergeCell ref="CK73:CP75"/>
    <mergeCell ref="AU73:AZ75"/>
    <mergeCell ref="BA73:BF75"/>
    <mergeCell ref="A76:C78"/>
    <mergeCell ref="D76:P78"/>
    <mergeCell ref="Q76:V78"/>
    <mergeCell ref="W76:AB78"/>
    <mergeCell ref="AC76:AH78"/>
    <mergeCell ref="AI76:AN78"/>
    <mergeCell ref="AO76:AT78"/>
    <mergeCell ref="AU76:AZ78"/>
    <mergeCell ref="BA76:BF78"/>
    <mergeCell ref="BG73:BL75"/>
    <mergeCell ref="BM73:BR75"/>
    <mergeCell ref="BY73:CD75"/>
    <mergeCell ref="CE73:CJ75"/>
    <mergeCell ref="BG76:BL78"/>
    <mergeCell ref="BM76:BR78"/>
    <mergeCell ref="BY76:CD78"/>
    <mergeCell ref="CE76:CJ78"/>
    <mergeCell ref="CK76:CP78"/>
    <mergeCell ref="A73:C75"/>
    <mergeCell ref="D73:P75"/>
    <mergeCell ref="Q73:V75"/>
    <mergeCell ref="E120:J122"/>
    <mergeCell ref="CK79:CP81"/>
    <mergeCell ref="A79:C81"/>
    <mergeCell ref="D79:P81"/>
    <mergeCell ref="Q79:V81"/>
    <mergeCell ref="W79:AB81"/>
    <mergeCell ref="AC79:AH81"/>
    <mergeCell ref="AI79:AN81"/>
    <mergeCell ref="AO79:AT81"/>
    <mergeCell ref="AU79:AZ81"/>
    <mergeCell ref="BA79:BF81"/>
    <mergeCell ref="A91:CP91"/>
    <mergeCell ref="A90:CP90"/>
    <mergeCell ref="BG79:BL81"/>
    <mergeCell ref="BM79:BR81"/>
    <mergeCell ref="BY79:CD81"/>
    <mergeCell ref="CE79:CJ81"/>
    <mergeCell ref="AU97:AZ99"/>
    <mergeCell ref="E100:J102"/>
    <mergeCell ref="K100:P102"/>
    <mergeCell ref="Q100:V102"/>
    <mergeCell ref="W100:AB102"/>
    <mergeCell ref="AC100:AH102"/>
    <mergeCell ref="AI100:AN102"/>
    <mergeCell ref="AC97:AH99"/>
    <mergeCell ref="AI97:AN99"/>
    <mergeCell ref="AO97:AT99"/>
    <mergeCell ref="E103:J105"/>
    <mergeCell ref="K103:P105"/>
    <mergeCell ref="Q103:V105"/>
    <mergeCell ref="W103:AB105"/>
    <mergeCell ref="AC103:AH105"/>
    <mergeCell ref="AI103:AN105"/>
    <mergeCell ref="AO103:AT105"/>
    <mergeCell ref="AO100:AT102"/>
    <mergeCell ref="AU143:AZ145"/>
    <mergeCell ref="E117:J119"/>
    <mergeCell ref="K117:P119"/>
    <mergeCell ref="Q117:V119"/>
    <mergeCell ref="W117:AB119"/>
    <mergeCell ref="AC117:AH119"/>
    <mergeCell ref="AI117:AN119"/>
    <mergeCell ref="AO117:AT119"/>
    <mergeCell ref="AU117:AZ119"/>
    <mergeCell ref="E135:J136"/>
    <mergeCell ref="K135:P136"/>
    <mergeCell ref="Q135:V136"/>
    <mergeCell ref="W135:AB136"/>
    <mergeCell ref="AC135:AH136"/>
    <mergeCell ref="AI135:AN136"/>
    <mergeCell ref="AO135:AT136"/>
    <mergeCell ref="AU135:AZ136"/>
    <mergeCell ref="E137:J139"/>
    <mergeCell ref="K137:P139"/>
    <mergeCell ref="Q137:V139"/>
    <mergeCell ref="W137:AB139"/>
    <mergeCell ref="E140:J142"/>
    <mergeCell ref="K140:P142"/>
    <mergeCell ref="Q140:V142"/>
    <mergeCell ref="A82:C84"/>
    <mergeCell ref="D82:P84"/>
    <mergeCell ref="Q82:V84"/>
    <mergeCell ref="W82:AB84"/>
    <mergeCell ref="AC82:AH84"/>
    <mergeCell ref="AI82:AN84"/>
    <mergeCell ref="AO82:AT84"/>
    <mergeCell ref="AU82:AZ84"/>
    <mergeCell ref="W140:AB142"/>
    <mergeCell ref="AC140:AH142"/>
    <mergeCell ref="AI140:AN142"/>
    <mergeCell ref="AO140:AT142"/>
    <mergeCell ref="AU140:AZ142"/>
    <mergeCell ref="A135:D148"/>
    <mergeCell ref="A95:D108"/>
    <mergeCell ref="A115:D128"/>
    <mergeCell ref="E115:J116"/>
    <mergeCell ref="K115:P116"/>
    <mergeCell ref="Q115:V116"/>
    <mergeCell ref="W115:AB116"/>
    <mergeCell ref="AC115:AH116"/>
    <mergeCell ref="AI115:AN116"/>
    <mergeCell ref="AO115:AT116"/>
    <mergeCell ref="E97:J99"/>
    <mergeCell ref="BG82:BL84"/>
    <mergeCell ref="BM82:BR84"/>
    <mergeCell ref="BY82:CD84"/>
    <mergeCell ref="CE82:CJ84"/>
    <mergeCell ref="CK82:CP84"/>
    <mergeCell ref="E129:J131"/>
    <mergeCell ref="K129:P131"/>
    <mergeCell ref="Q129:V131"/>
    <mergeCell ref="W129:AB131"/>
    <mergeCell ref="AC129:AH131"/>
    <mergeCell ref="AI129:AN131"/>
    <mergeCell ref="AO129:AT131"/>
    <mergeCell ref="AU129:AZ131"/>
    <mergeCell ref="E109:J111"/>
    <mergeCell ref="K109:P111"/>
    <mergeCell ref="Q109:V111"/>
    <mergeCell ref="W109:AB111"/>
    <mergeCell ref="AC109:AH111"/>
    <mergeCell ref="AI109:AN111"/>
    <mergeCell ref="AO109:AT111"/>
    <mergeCell ref="AU109:AZ111"/>
    <mergeCell ref="K97:P99"/>
    <mergeCell ref="Q97:V99"/>
    <mergeCell ref="W97:AB99"/>
    <mergeCell ref="E149:J151"/>
    <mergeCell ref="K149:P151"/>
    <mergeCell ref="Q149:V151"/>
    <mergeCell ref="W149:AB151"/>
    <mergeCell ref="AC149:AH151"/>
    <mergeCell ref="AI149:AN151"/>
    <mergeCell ref="AO149:AT151"/>
    <mergeCell ref="AU149:AZ151"/>
    <mergeCell ref="BA82:BF84"/>
    <mergeCell ref="E146:J148"/>
    <mergeCell ref="K146:P148"/>
    <mergeCell ref="Q146:V148"/>
    <mergeCell ref="W146:AB148"/>
    <mergeCell ref="AC146:AH148"/>
    <mergeCell ref="AI146:AN148"/>
    <mergeCell ref="AO146:AT148"/>
    <mergeCell ref="AU146:AZ148"/>
    <mergeCell ref="E143:J145"/>
    <mergeCell ref="K143:P145"/>
    <mergeCell ref="Q143:V145"/>
    <mergeCell ref="W143:AB145"/>
    <mergeCell ref="AC143:AH145"/>
    <mergeCell ref="AI143:AN145"/>
    <mergeCell ref="AO143:AT145"/>
    <mergeCell ref="BA7:BF9"/>
    <mergeCell ref="BG7:BL9"/>
    <mergeCell ref="BM7:BR9"/>
    <mergeCell ref="BY7:CD9"/>
    <mergeCell ref="CE7:CJ9"/>
    <mergeCell ref="CK7:CP9"/>
    <mergeCell ref="A58:C60"/>
    <mergeCell ref="D58:P60"/>
    <mergeCell ref="Q58:V60"/>
    <mergeCell ref="AC58:AH60"/>
    <mergeCell ref="W52:AB66"/>
    <mergeCell ref="A55:C57"/>
    <mergeCell ref="D55:P57"/>
    <mergeCell ref="Q55:V57"/>
    <mergeCell ref="AC55:AH57"/>
    <mergeCell ref="AC52:AH54"/>
    <mergeCell ref="AI52:CP66"/>
    <mergeCell ref="AI49:AN51"/>
    <mergeCell ref="AO49:AT51"/>
    <mergeCell ref="BG46:BL48"/>
    <mergeCell ref="BM46:BR48"/>
    <mergeCell ref="BY46:CD48"/>
    <mergeCell ref="CE46:CJ48"/>
    <mergeCell ref="CK46:CP48"/>
    <mergeCell ref="BG85:BL87"/>
    <mergeCell ref="BM85:BR87"/>
    <mergeCell ref="BY85:CD87"/>
    <mergeCell ref="CE85:CJ87"/>
    <mergeCell ref="CK85:CP87"/>
    <mergeCell ref="A85:C87"/>
    <mergeCell ref="D85:P87"/>
    <mergeCell ref="Q85:V87"/>
    <mergeCell ref="W85:AB87"/>
    <mergeCell ref="AC85:AH87"/>
    <mergeCell ref="AI85:AN87"/>
    <mergeCell ref="AO85:AT87"/>
    <mergeCell ref="AU85:AZ87"/>
    <mergeCell ref="BA85:BF87"/>
  </mergeCells>
  <phoneticPr fontId="2"/>
  <conditionalFormatting sqref="AO10:AT48">
    <cfRule type="expression" dxfId="59" priority="63" stopIfTrue="1">
      <formula>AI10&lt;=0</formula>
    </cfRule>
  </conditionalFormatting>
  <conditionalFormatting sqref="AI73:AN75">
    <cfRule type="cellIs" dxfId="58" priority="62" stopIfTrue="1" operator="equal">
      <formula>0</formula>
    </cfRule>
  </conditionalFormatting>
  <conditionalFormatting sqref="AI76:AN78">
    <cfRule type="cellIs" dxfId="57" priority="61" stopIfTrue="1" operator="equal">
      <formula>0</formula>
    </cfRule>
  </conditionalFormatting>
  <conditionalFormatting sqref="AI79:AN81">
    <cfRule type="cellIs" dxfId="56" priority="60" stopIfTrue="1" operator="equal">
      <formula>0</formula>
    </cfRule>
  </conditionalFormatting>
  <conditionalFormatting sqref="BG10:BL48">
    <cfRule type="expression" dxfId="55" priority="59" stopIfTrue="1">
      <formula>BA10=""</formula>
    </cfRule>
  </conditionalFormatting>
  <conditionalFormatting sqref="AI28:AN30">
    <cfRule type="expression" dxfId="54" priority="53" stopIfTrue="1">
      <formula>$A28&lt;=0</formula>
    </cfRule>
  </conditionalFormatting>
  <conditionalFormatting sqref="AI31:AN48">
    <cfRule type="expression" dxfId="53" priority="52" stopIfTrue="1">
      <formula>$A31&lt;=0</formula>
    </cfRule>
  </conditionalFormatting>
  <conditionalFormatting sqref="AC28:AH30">
    <cfRule type="expression" dxfId="52" priority="51" stopIfTrue="1">
      <formula>$A28&lt;=0</formula>
    </cfRule>
  </conditionalFormatting>
  <conditionalFormatting sqref="AC10:AH27">
    <cfRule type="expression" dxfId="51" priority="50" stopIfTrue="1">
      <formula>$A10&lt;=0</formula>
    </cfRule>
  </conditionalFormatting>
  <conditionalFormatting sqref="AC31:AH48">
    <cfRule type="expression" dxfId="50" priority="49" stopIfTrue="1">
      <formula>$A31&lt;=0</formula>
    </cfRule>
  </conditionalFormatting>
  <conditionalFormatting sqref="AI10:AN27">
    <cfRule type="expression" dxfId="49" priority="48" stopIfTrue="1">
      <formula>$A10&lt;=0</formula>
    </cfRule>
  </conditionalFormatting>
  <conditionalFormatting sqref="W28:AB30">
    <cfRule type="expression" dxfId="48" priority="47" stopIfTrue="1">
      <formula>$A28&lt;=0</formula>
    </cfRule>
  </conditionalFormatting>
  <conditionalFormatting sqref="W10:AB27">
    <cfRule type="expression" dxfId="47" priority="46" stopIfTrue="1">
      <formula>$A10&lt;=0</formula>
    </cfRule>
  </conditionalFormatting>
  <conditionalFormatting sqref="W31:AB48">
    <cfRule type="expression" dxfId="46" priority="45" stopIfTrue="1">
      <formula>$A31&lt;=0</formula>
    </cfRule>
  </conditionalFormatting>
  <conditionalFormatting sqref="A28:C30">
    <cfRule type="expression" dxfId="45" priority="44" stopIfTrue="1">
      <formula>$A28&lt;=0</formula>
    </cfRule>
  </conditionalFormatting>
  <conditionalFormatting sqref="A10:C27">
    <cfRule type="expression" dxfId="44" priority="43" stopIfTrue="1">
      <formula>$A10&lt;=0</formula>
    </cfRule>
  </conditionalFormatting>
  <conditionalFormatting sqref="A31:C48">
    <cfRule type="expression" dxfId="43" priority="42" stopIfTrue="1">
      <formula>$A31&lt;=0</formula>
    </cfRule>
  </conditionalFormatting>
  <conditionalFormatting sqref="AU49:AZ51">
    <cfRule type="cellIs" dxfId="42" priority="41" stopIfTrue="1" operator="equal">
      <formula>"NG"</formula>
    </cfRule>
  </conditionalFormatting>
  <conditionalFormatting sqref="BM10:BR48">
    <cfRule type="cellIs" dxfId="41" priority="57" stopIfTrue="1" operator="equal">
      <formula>"NG"</formula>
    </cfRule>
    <cfRule type="expression" dxfId="40" priority="58" stopIfTrue="1">
      <formula>BA10=""</formula>
    </cfRule>
  </conditionalFormatting>
  <conditionalFormatting sqref="BM49:BR51">
    <cfRule type="expression" dxfId="39" priority="39">
      <formula>SUM($BA$10:$BF$48)=0</formula>
    </cfRule>
    <cfRule type="cellIs" dxfId="38" priority="40" operator="equal">
      <formula>"NG"</formula>
    </cfRule>
  </conditionalFormatting>
  <conditionalFormatting sqref="BG49:BL51">
    <cfRule type="expression" dxfId="37" priority="38">
      <formula>SUM($BA$10:$BF$48)=0</formula>
    </cfRule>
  </conditionalFormatting>
  <conditionalFormatting sqref="BA49:BF51">
    <cfRule type="expression" dxfId="36" priority="37">
      <formula>SUM($BA$10:$BF$48)=0</formula>
    </cfRule>
  </conditionalFormatting>
  <conditionalFormatting sqref="AU10:AZ48">
    <cfRule type="expression" dxfId="35" priority="36">
      <formula>AU10="NG"</formula>
    </cfRule>
  </conditionalFormatting>
  <conditionalFormatting sqref="BA70:BL81">
    <cfRule type="expression" dxfId="34" priority="35">
      <formula>IF(AC70=0,0,SUM($BA$10:$BF$48))=0</formula>
    </cfRule>
  </conditionalFormatting>
  <conditionalFormatting sqref="AO70:AT81">
    <cfRule type="expression" dxfId="33" priority="34" stopIfTrue="1">
      <formula>IF(AC70="",0,AC70)=0</formula>
    </cfRule>
  </conditionalFormatting>
  <conditionalFormatting sqref="AO49:AT51">
    <cfRule type="expression" dxfId="32" priority="33">
      <formula>$AC$49=""</formula>
    </cfRule>
  </conditionalFormatting>
  <conditionalFormatting sqref="AU70:AZ81">
    <cfRule type="expression" dxfId="31" priority="31">
      <formula>IF(AC70="",0,AC70)=0</formula>
    </cfRule>
    <cfRule type="cellIs" dxfId="30" priority="32" operator="equal">
      <formula>"NG"</formula>
    </cfRule>
  </conditionalFormatting>
  <conditionalFormatting sqref="AI49:AN51">
    <cfRule type="expression" dxfId="29" priority="30">
      <formula>AC49=""</formula>
    </cfRule>
  </conditionalFormatting>
  <conditionalFormatting sqref="AC70:AH81">
    <cfRule type="cellIs" dxfId="28" priority="29" operator="equal">
      <formula>0</formula>
    </cfRule>
  </conditionalFormatting>
  <conditionalFormatting sqref="CK10:CP48">
    <cfRule type="expression" dxfId="27" priority="24">
      <formula>BY10=""</formula>
    </cfRule>
    <cfRule type="cellIs" dxfId="26" priority="28" stopIfTrue="1" operator="equal">
      <formula>"NG"</formula>
    </cfRule>
  </conditionalFormatting>
  <conditionalFormatting sqref="CK49:CP51">
    <cfRule type="expression" dxfId="25" priority="27" stopIfTrue="1">
      <formula>SUM($BY$10:$CD$48)=0</formula>
    </cfRule>
  </conditionalFormatting>
  <conditionalFormatting sqref="CK49:CP51">
    <cfRule type="cellIs" dxfId="24" priority="26" stopIfTrue="1" operator="equal">
      <formula>"NG"</formula>
    </cfRule>
  </conditionalFormatting>
  <conditionalFormatting sqref="CE10:CJ48">
    <cfRule type="expression" dxfId="23" priority="25">
      <formula>BY10=""</formula>
    </cfRule>
  </conditionalFormatting>
  <conditionalFormatting sqref="CK70:CP81">
    <cfRule type="expression" dxfId="22" priority="22">
      <formula>IF(AC70=0,0,SUM($BY$10:$CD$48))=0</formula>
    </cfRule>
    <cfRule type="expression" dxfId="21" priority="23">
      <formula>"NG"</formula>
    </cfRule>
  </conditionalFormatting>
  <conditionalFormatting sqref="CE49:CJ51">
    <cfRule type="expression" dxfId="20" priority="21">
      <formula>SUM($BY$10:$CD$48)=0</formula>
    </cfRule>
  </conditionalFormatting>
  <conditionalFormatting sqref="BY49:CD51">
    <cfRule type="expression" dxfId="19" priority="20">
      <formula>SUM($BY$10:$CD$48)=0</formula>
    </cfRule>
  </conditionalFormatting>
  <conditionalFormatting sqref="BY70:CJ81">
    <cfRule type="expression" dxfId="18" priority="19">
      <formula>IF(AC70=0,0,SUM($BY$10:$CD$48))=0</formula>
    </cfRule>
  </conditionalFormatting>
  <conditionalFormatting sqref="AI82:AN84">
    <cfRule type="cellIs" dxfId="17" priority="18" stopIfTrue="1" operator="equal">
      <formula>0</formula>
    </cfRule>
  </conditionalFormatting>
  <conditionalFormatting sqref="BA82:BL84">
    <cfRule type="expression" dxfId="16" priority="17">
      <formula>IF(AC82=0,0,SUM($BA$10:$BF$48))=0</formula>
    </cfRule>
  </conditionalFormatting>
  <conditionalFormatting sqref="AO82:AT84">
    <cfRule type="expression" dxfId="15" priority="16" stopIfTrue="1">
      <formula>IF(AC82="",0,AC82)=0</formula>
    </cfRule>
  </conditionalFormatting>
  <conditionalFormatting sqref="AU82:AZ84">
    <cfRule type="expression" dxfId="14" priority="14">
      <formula>IF(AC82="",0,AC82)=0</formula>
    </cfRule>
    <cfRule type="cellIs" dxfId="13" priority="15" operator="equal">
      <formula>"NG"</formula>
    </cfRule>
  </conditionalFormatting>
  <conditionalFormatting sqref="AC82:AH84">
    <cfRule type="cellIs" dxfId="12" priority="13" operator="equal">
      <formula>0</formula>
    </cfRule>
  </conditionalFormatting>
  <conditionalFormatting sqref="CK82:CP84">
    <cfRule type="expression" dxfId="11" priority="11">
      <formula>IF(AC82=0,0,SUM($BY$10:$CD$48))=0</formula>
    </cfRule>
    <cfRule type="expression" dxfId="10" priority="12">
      <formula>"NG"</formula>
    </cfRule>
  </conditionalFormatting>
  <conditionalFormatting sqref="BY82:CJ84">
    <cfRule type="expression" dxfId="9" priority="10">
      <formula>IF(AC82=0,0,SUM($BY$10:$CD$48))=0</formula>
    </cfRule>
  </conditionalFormatting>
  <conditionalFormatting sqref="AO88">
    <cfRule type="expression" dxfId="8" priority="9" stopIfTrue="1">
      <formula>IF(AC88="",0,AC88)=0</formula>
    </cfRule>
  </conditionalFormatting>
  <conditionalFormatting sqref="AU88:AZ89">
    <cfRule type="cellIs" dxfId="7" priority="8" operator="equal">
      <formula>"NG"</formula>
    </cfRule>
  </conditionalFormatting>
  <conditionalFormatting sqref="CK88:CP89">
    <cfRule type="expression" dxfId="6" priority="6">
      <formula>SUM($BY$10:$CD$45)=0</formula>
    </cfRule>
    <cfRule type="expression" dxfId="5" priority="7">
      <formula>"NG"</formula>
    </cfRule>
  </conditionalFormatting>
  <conditionalFormatting sqref="BA88:BF89">
    <cfRule type="expression" dxfId="4" priority="5">
      <formula>SUM($BA$10:$BF$48)=0</formula>
    </cfRule>
  </conditionalFormatting>
  <conditionalFormatting sqref="BY88:CD89">
    <cfRule type="expression" dxfId="3" priority="4">
      <formula>SUM($BY$10:$CD$48)=0</formula>
    </cfRule>
  </conditionalFormatting>
  <conditionalFormatting sqref="AU85:AZ87">
    <cfRule type="cellIs" dxfId="2" priority="3" operator="equal">
      <formula>"NG"</formula>
    </cfRule>
  </conditionalFormatting>
  <conditionalFormatting sqref="AC85:AH87">
    <cfRule type="cellIs" dxfId="1" priority="2" operator="equal">
      <formula>0</formula>
    </cfRule>
  </conditionalFormatting>
  <conditionalFormatting sqref="CK85:CP87">
    <cfRule type="expression" dxfId="0" priority="1">
      <formula>"NG"</formula>
    </cfRule>
  </conditionalFormatting>
  <printOptions horizontalCentered="1"/>
  <pageMargins left="3.937007874015748E-2" right="3.937007874015748E-2" top="0.74803149606299213" bottom="0.35433070866141736" header="0.31496062992125984" footer="0.31496062992125984"/>
  <pageSetup paperSize="9" scale="7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保育所型</vt:lpstr>
      <vt:lpstr>保育所型!Print_Area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2015-11-12T05:09:43Z</cp:lastPrinted>
  <dcterms:created xsi:type="dcterms:W3CDTF">2014-09-08T06:40:13Z</dcterms:created>
  <dcterms:modified xsi:type="dcterms:W3CDTF">2022-10-21T06:31:14Z</dcterms:modified>
</cp:coreProperties>
</file>