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幼保推進課\■ 給付係\10.　認可施設関係\10.　認可・確認\■新設認可確認パック■\★押印削除バージョン\小規模保育事業\★申請書類様式等送付\②確認申請書\HP掲載用\"/>
    </mc:Choice>
  </mc:AlternateContent>
  <workbookProtection workbookPassword="EC11" lockStructure="1"/>
  <bookViews>
    <workbookView xWindow="10230" yWindow="15" windowWidth="10275" windowHeight="7530"/>
  </bookViews>
  <sheets>
    <sheet name="小規模" sheetId="1" r:id="rId1"/>
    <sheet name="リンク元" sheetId="2" state="hidden" r:id="rId2"/>
  </sheets>
  <definedNames>
    <definedName name="_xlnm._FilterDatabase" localSheetId="0" hidden="1">小規模!#REF!</definedName>
    <definedName name="_xlnm.Print_Area" localSheetId="0">小規模!$A$1:$CP$72</definedName>
  </definedNames>
  <calcPr calcId="162913"/>
</workbook>
</file>

<file path=xl/calcChain.xml><?xml version="1.0" encoding="utf-8"?>
<calcChain xmlns="http://schemas.openxmlformats.org/spreadsheetml/2006/main">
  <c r="BA5" i="1" l="1"/>
  <c r="AI5" i="1"/>
  <c r="BG15" i="1" l="1"/>
  <c r="BM15" i="1" s="1"/>
  <c r="BG12" i="1"/>
  <c r="BM12" i="1" s="1"/>
  <c r="BG9" i="1"/>
  <c r="BM9" i="1" s="1"/>
  <c r="AO15" i="1"/>
  <c r="AU15" i="1" s="1"/>
  <c r="AO12" i="1"/>
  <c r="AU12" i="1" s="1"/>
  <c r="AO9" i="1"/>
  <c r="AU9" i="1" s="1"/>
  <c r="CK48" i="1" l="1"/>
  <c r="AU66" i="1"/>
  <c r="AO66" i="1"/>
  <c r="AI66" i="1"/>
  <c r="AU63" i="1"/>
  <c r="AO63" i="1"/>
  <c r="AI63" i="1"/>
  <c r="AU60" i="1"/>
  <c r="AO60" i="1"/>
  <c r="AI60" i="1"/>
  <c r="AO30" i="1" l="1"/>
  <c r="AU30" i="1" s="1"/>
  <c r="AO33" i="1"/>
  <c r="AU33" i="1" s="1"/>
  <c r="AO39" i="1"/>
  <c r="AU39" i="1" s="1"/>
  <c r="CE45" i="1"/>
  <c r="CK45" i="1" s="1"/>
  <c r="CE42" i="1"/>
  <c r="CK42" i="1" s="1"/>
  <c r="CE39" i="1"/>
  <c r="CK39" i="1" s="1"/>
  <c r="CE36" i="1"/>
  <c r="CK36" i="1" s="1"/>
  <c r="CE33" i="1"/>
  <c r="CK33" i="1" s="1"/>
  <c r="CE30" i="1"/>
  <c r="CK30" i="1" s="1"/>
  <c r="CE27" i="1"/>
  <c r="CK27" i="1" s="1"/>
  <c r="CE24" i="1"/>
  <c r="CK24" i="1" s="1"/>
  <c r="CE21" i="1"/>
  <c r="CK21" i="1" s="1"/>
  <c r="CE18" i="1"/>
  <c r="CK18" i="1" s="1"/>
  <c r="CE15" i="1"/>
  <c r="CK15" i="1" s="1"/>
  <c r="CE12" i="1"/>
  <c r="CK12" i="1" s="1"/>
  <c r="CE9" i="1"/>
  <c r="CK9" i="1" s="1"/>
  <c r="BG45" i="1"/>
  <c r="BM45" i="1" s="1"/>
  <c r="BG42" i="1"/>
  <c r="BM42" i="1" s="1"/>
  <c r="BG39" i="1"/>
  <c r="BM39" i="1" s="1"/>
  <c r="BG36" i="1"/>
  <c r="BM36" i="1" s="1"/>
  <c r="BG33" i="1"/>
  <c r="BM33" i="1" s="1"/>
  <c r="BG30" i="1"/>
  <c r="BM30" i="1" s="1"/>
  <c r="BG27" i="1"/>
  <c r="BM27" i="1" s="1"/>
  <c r="BG24" i="1"/>
  <c r="BM24" i="1" s="1"/>
  <c r="BG21" i="1"/>
  <c r="BM21" i="1" s="1"/>
  <c r="BG18" i="1"/>
  <c r="BM18" i="1" s="1"/>
  <c r="AO45" i="1"/>
  <c r="AU45" i="1" s="1"/>
  <c r="AO42" i="1"/>
  <c r="AU42" i="1" s="1"/>
  <c r="AO36" i="1"/>
  <c r="AU36" i="1" s="1"/>
  <c r="AO27" i="1"/>
  <c r="AU27" i="1" s="1"/>
  <c r="AO21" i="1"/>
  <c r="AU21" i="1" s="1"/>
  <c r="AO24" i="1" l="1"/>
  <c r="AU24" i="1" s="1"/>
  <c r="AO18" i="1"/>
  <c r="AU18" i="1" s="1"/>
  <c r="E162" i="1"/>
  <c r="K162" i="1"/>
  <c r="Q162" i="1"/>
  <c r="E165" i="1"/>
  <c r="K165" i="1"/>
  <c r="Q165" i="1"/>
  <c r="Q112" i="1" l="1"/>
  <c r="E132" i="1" l="1"/>
  <c r="Q132" i="1"/>
  <c r="K132" i="1"/>
  <c r="K150" i="1"/>
  <c r="E150" i="1"/>
  <c r="Q150" i="1"/>
  <c r="Q156" i="1"/>
  <c r="E156" i="1"/>
  <c r="K156" i="1"/>
  <c r="Q141" i="1"/>
  <c r="E141" i="1"/>
  <c r="K141" i="1"/>
  <c r="E135" i="1"/>
  <c r="K135" i="1"/>
  <c r="Q135" i="1"/>
  <c r="E144" i="1"/>
  <c r="Q144" i="1"/>
  <c r="K144" i="1"/>
  <c r="K129" i="1"/>
  <c r="Q129" i="1"/>
  <c r="BY48" i="1" s="1"/>
  <c r="E129" i="1"/>
  <c r="K138" i="1"/>
  <c r="E138" i="1"/>
  <c r="Q138" i="1"/>
  <c r="E147" i="1"/>
  <c r="K147" i="1"/>
  <c r="Q147" i="1"/>
  <c r="Q153" i="1"/>
  <c r="E153" i="1"/>
  <c r="K153" i="1"/>
  <c r="E159" i="1"/>
  <c r="K159" i="1"/>
  <c r="Q159" i="1"/>
  <c r="Q98" i="1"/>
  <c r="W98" i="1" s="1"/>
  <c r="Q115" i="1"/>
  <c r="W115" i="1" s="1"/>
  <c r="Q84" i="1"/>
  <c r="W84" i="1" s="1"/>
  <c r="Q118" i="1"/>
  <c r="W118" i="1" s="1"/>
  <c r="Q87" i="1"/>
  <c r="W87" i="1" s="1"/>
  <c r="Q121" i="1"/>
  <c r="W121" i="1" s="1"/>
  <c r="Q95" i="1"/>
  <c r="W95" i="1" s="1"/>
  <c r="W112" i="1"/>
  <c r="Q101" i="1"/>
  <c r="W101" i="1" s="1"/>
  <c r="Q104" i="1"/>
  <c r="W104" i="1" s="1"/>
  <c r="Q78" i="1"/>
  <c r="W78" i="1" s="1"/>
  <c r="Q81" i="1"/>
  <c r="W81" i="1" s="1"/>
  <c r="BY63" i="1" l="1"/>
  <c r="BY60" i="1"/>
  <c r="BY66" i="1"/>
  <c r="CE48" i="1"/>
  <c r="AI48" i="1"/>
  <c r="AO48" i="1" s="1"/>
  <c r="AU48" i="1" s="1"/>
  <c r="BA48" i="1"/>
  <c r="H15" i="2"/>
  <c r="G14" i="2"/>
  <c r="E14" i="2"/>
  <c r="B14" i="2"/>
  <c r="B13" i="2"/>
  <c r="E12" i="2"/>
  <c r="B12" i="2"/>
  <c r="G11" i="2"/>
  <c r="E11" i="2"/>
  <c r="G10" i="2"/>
  <c r="E10" i="2"/>
  <c r="B10" i="2"/>
  <c r="G9" i="2"/>
  <c r="B9" i="2"/>
  <c r="G8" i="2"/>
  <c r="E8" i="2"/>
  <c r="G7" i="2"/>
  <c r="E7" i="2"/>
  <c r="F6" i="2"/>
  <c r="E6" i="2"/>
  <c r="B6" i="2"/>
  <c r="E5" i="2"/>
  <c r="B5" i="2"/>
  <c r="G4" i="2"/>
  <c r="E4" i="2"/>
  <c r="B4" i="2"/>
  <c r="Z16" i="2"/>
  <c r="Y16" i="2"/>
  <c r="Q16" i="2"/>
  <c r="P16" i="2"/>
  <c r="G16" i="2"/>
  <c r="F16" i="2"/>
  <c r="E16" i="2"/>
  <c r="D16" i="2"/>
  <c r="C16" i="2"/>
  <c r="B16" i="2"/>
  <c r="Z15" i="2"/>
  <c r="Y15" i="2"/>
  <c r="Q15" i="2"/>
  <c r="P15" i="2"/>
  <c r="G15" i="2"/>
  <c r="F15" i="2"/>
  <c r="E15" i="2"/>
  <c r="D15" i="2"/>
  <c r="C15" i="2"/>
  <c r="B15" i="2"/>
  <c r="Z14" i="2"/>
  <c r="Y14" i="2"/>
  <c r="P14" i="2"/>
  <c r="D14" i="2"/>
  <c r="C14" i="2"/>
  <c r="Z13" i="2"/>
  <c r="Y13" i="2"/>
  <c r="P13" i="2"/>
  <c r="G13" i="2"/>
  <c r="Z12" i="2"/>
  <c r="Y12" i="2"/>
  <c r="P12" i="2"/>
  <c r="G12" i="2"/>
  <c r="D12" i="2"/>
  <c r="C12" i="2"/>
  <c r="Z11" i="2"/>
  <c r="Y11" i="2"/>
  <c r="P11" i="2"/>
  <c r="F11" i="2"/>
  <c r="D11" i="2"/>
  <c r="C11" i="2"/>
  <c r="B11" i="2"/>
  <c r="Z10" i="2"/>
  <c r="Y10" i="2"/>
  <c r="P10" i="2"/>
  <c r="D10" i="2"/>
  <c r="C10" i="2"/>
  <c r="Z9" i="2"/>
  <c r="Y9" i="2"/>
  <c r="P9" i="2"/>
  <c r="E9" i="2"/>
  <c r="D9" i="2"/>
  <c r="C9" i="2"/>
  <c r="Z8" i="2"/>
  <c r="Y8" i="2"/>
  <c r="P8" i="2"/>
  <c r="D8" i="2"/>
  <c r="C8" i="2"/>
  <c r="B8" i="2"/>
  <c r="Z7" i="2"/>
  <c r="Y7" i="2"/>
  <c r="P7" i="2"/>
  <c r="D7" i="2"/>
  <c r="C7" i="2"/>
  <c r="B7" i="2"/>
  <c r="Z6" i="2"/>
  <c r="Y6" i="2"/>
  <c r="P6" i="2"/>
  <c r="G6" i="2"/>
  <c r="D6" i="2"/>
  <c r="C6" i="2"/>
  <c r="Z5" i="2"/>
  <c r="Y5" i="2"/>
  <c r="P5" i="2"/>
  <c r="G5" i="2"/>
  <c r="D5" i="2"/>
  <c r="C5" i="2"/>
  <c r="Z4" i="2"/>
  <c r="Y4" i="2"/>
  <c r="P4" i="2"/>
  <c r="D4" i="2"/>
  <c r="C4" i="2"/>
  <c r="E13" i="2"/>
  <c r="D13" i="2"/>
  <c r="C13" i="2"/>
  <c r="CE66" i="1" l="1"/>
  <c r="CK66" i="1"/>
  <c r="CK60" i="1"/>
  <c r="CE60" i="1"/>
  <c r="CK63" i="1"/>
  <c r="CE63" i="1"/>
  <c r="BA63" i="1"/>
  <c r="BG63" i="1" s="1"/>
  <c r="BM48" i="1"/>
  <c r="BA60" i="1"/>
  <c r="BG60" i="1" s="1"/>
  <c r="BG48" i="1"/>
  <c r="BA66" i="1"/>
  <c r="BG66" i="1" s="1"/>
  <c r="F7" i="2"/>
  <c r="H11" i="2"/>
  <c r="F8" i="2"/>
  <c r="Q12" i="2"/>
  <c r="F12" i="2"/>
  <c r="H7" i="2"/>
  <c r="Q8" i="2"/>
  <c r="H12" i="2"/>
  <c r="Q9" i="2"/>
  <c r="Q5" i="2"/>
  <c r="Q13" i="2"/>
  <c r="H8" i="2"/>
  <c r="F10" i="2"/>
  <c r="F9" i="2"/>
  <c r="F14" i="2"/>
  <c r="H16" i="2"/>
  <c r="F5" i="2"/>
  <c r="F4" i="2"/>
  <c r="F13" i="2"/>
  <c r="Q7" i="2" l="1"/>
  <c r="Q11" i="2"/>
  <c r="H4" i="2"/>
  <c r="H9" i="2"/>
  <c r="H5" i="2"/>
  <c r="Q10" i="2"/>
  <c r="H6" i="2"/>
  <c r="Q14" i="2"/>
  <c r="Q4" i="2"/>
  <c r="H10" i="2"/>
  <c r="Q6" i="2"/>
  <c r="H13" i="2"/>
  <c r="H14" i="2"/>
  <c r="X16" i="2" l="1"/>
  <c r="W16" i="2"/>
  <c r="V16" i="2"/>
  <c r="U16" i="2"/>
  <c r="T16" i="2"/>
  <c r="X15" i="2"/>
  <c r="W15" i="2"/>
  <c r="V15" i="2"/>
  <c r="U15" i="2"/>
  <c r="T15" i="2"/>
  <c r="V14" i="2"/>
  <c r="U14" i="2"/>
  <c r="V13" i="2"/>
  <c r="U13" i="2"/>
  <c r="V12" i="2"/>
  <c r="U12" i="2"/>
  <c r="V11" i="2"/>
  <c r="U11" i="2"/>
  <c r="V10" i="2"/>
  <c r="U10" i="2"/>
  <c r="V9" i="2"/>
  <c r="U9" i="2"/>
  <c r="V8" i="2"/>
  <c r="U8" i="2"/>
  <c r="V7" i="2"/>
  <c r="U7" i="2"/>
  <c r="V6" i="2"/>
  <c r="U6" i="2"/>
  <c r="Y2" i="2"/>
  <c r="V5" i="2"/>
  <c r="U5" i="2"/>
  <c r="V4" i="2"/>
  <c r="U4" i="2"/>
  <c r="P2" i="2"/>
  <c r="AA15" i="2" l="1"/>
  <c r="AA16" i="2"/>
  <c r="I15" i="2"/>
  <c r="I16" i="2"/>
  <c r="N15" i="2"/>
  <c r="N16" i="2"/>
  <c r="O15" i="2"/>
  <c r="O16" i="2"/>
  <c r="L4" i="2"/>
  <c r="L5" i="2"/>
  <c r="L6" i="2"/>
  <c r="L7" i="2"/>
  <c r="L8" i="2"/>
  <c r="L9" i="2"/>
  <c r="L10" i="2"/>
  <c r="L11" i="2"/>
  <c r="L12" i="2"/>
  <c r="L13" i="2"/>
  <c r="L14" i="2"/>
  <c r="L15" i="2"/>
  <c r="L16" i="2"/>
  <c r="K15" i="2"/>
  <c r="K16" i="2"/>
  <c r="R16" i="2" s="1"/>
  <c r="M4" i="2"/>
  <c r="M5" i="2"/>
  <c r="M6" i="2"/>
  <c r="M7" i="2"/>
  <c r="M8" i="2"/>
  <c r="M9" i="2"/>
  <c r="M10" i="2"/>
  <c r="M11" i="2"/>
  <c r="M12" i="2"/>
  <c r="M13" i="2"/>
  <c r="M14" i="2"/>
  <c r="M15" i="2"/>
  <c r="M16" i="2"/>
  <c r="R15" i="2" l="1"/>
  <c r="W5" i="2" l="1"/>
  <c r="N5" i="2"/>
  <c r="K4" i="2"/>
  <c r="T4" i="2"/>
  <c r="I4" i="2"/>
  <c r="N4" i="2"/>
  <c r="W4" i="2"/>
  <c r="I5" i="2"/>
  <c r="T5" i="2"/>
  <c r="K5" i="2"/>
  <c r="R5" i="2" s="1"/>
  <c r="R4" i="2" l="1"/>
  <c r="AA5" i="2"/>
  <c r="AA4" i="2"/>
  <c r="O11" i="2" l="1"/>
  <c r="X11" i="2"/>
  <c r="T14" i="2"/>
  <c r="K14" i="2"/>
  <c r="T13" i="2"/>
  <c r="K13" i="2"/>
  <c r="X4" i="2"/>
  <c r="O4" i="2"/>
  <c r="O6" i="2"/>
  <c r="X6" i="2"/>
  <c r="X7" i="2"/>
  <c r="O7" i="2"/>
  <c r="K12" i="2"/>
  <c r="T12" i="2"/>
  <c r="X12" i="2" l="1"/>
  <c r="O12" i="2"/>
  <c r="X9" i="2"/>
  <c r="O9" i="2"/>
  <c r="X5" i="2"/>
  <c r="O5" i="2"/>
  <c r="T7" i="2"/>
  <c r="K7" i="2"/>
  <c r="G2" i="2"/>
  <c r="W14" i="2"/>
  <c r="AA14" i="2" s="1"/>
  <c r="N14" i="2"/>
  <c r="R14" i="2" s="1"/>
  <c r="X10" i="2"/>
  <c r="O10" i="2"/>
  <c r="I8" i="2"/>
  <c r="N8" i="2"/>
  <c r="W8" i="2"/>
  <c r="I6" i="2"/>
  <c r="W6" i="2"/>
  <c r="N6" i="2"/>
  <c r="I13" i="2"/>
  <c r="N13" i="2"/>
  <c r="R13" i="2" s="1"/>
  <c r="W13" i="2"/>
  <c r="AA13" i="2" s="1"/>
  <c r="T9" i="2"/>
  <c r="K9" i="2"/>
  <c r="T6" i="2"/>
  <c r="K6" i="2"/>
  <c r="X14" i="2"/>
  <c r="O14" i="2"/>
  <c r="X8" i="2"/>
  <c r="O8" i="2"/>
  <c r="T11" i="2"/>
  <c r="K11" i="2"/>
  <c r="I11" i="2"/>
  <c r="N11" i="2"/>
  <c r="W11" i="2"/>
  <c r="I12" i="2"/>
  <c r="N12" i="2"/>
  <c r="R12" i="2" s="1"/>
  <c r="W12" i="2"/>
  <c r="AA12" i="2" s="1"/>
  <c r="I9" i="2"/>
  <c r="N9" i="2"/>
  <c r="W9" i="2"/>
  <c r="I7" i="2"/>
  <c r="W7" i="2"/>
  <c r="N7" i="2"/>
  <c r="I14" i="2"/>
  <c r="O13" i="2"/>
  <c r="X13" i="2"/>
  <c r="I10" i="2"/>
  <c r="W10" i="2"/>
  <c r="N10" i="2"/>
  <c r="T8" i="2"/>
  <c r="K8" i="2"/>
  <c r="T10" i="2"/>
  <c r="K10" i="2"/>
  <c r="AA10" i="2" l="1"/>
  <c r="R10" i="2"/>
  <c r="R11" i="2"/>
  <c r="AA8" i="2"/>
  <c r="R6" i="2"/>
  <c r="R8" i="2"/>
  <c r="AA6" i="2"/>
  <c r="D22" i="2"/>
  <c r="D30" i="2"/>
  <c r="D36" i="2"/>
  <c r="D34" i="2"/>
  <c r="D23" i="2"/>
  <c r="D28" i="2"/>
  <c r="D29" i="2"/>
  <c r="D20" i="2"/>
  <c r="D24" i="2"/>
  <c r="D41" i="2"/>
  <c r="D39" i="2"/>
  <c r="D31" i="2"/>
  <c r="D35" i="2"/>
  <c r="D32" i="2"/>
  <c r="D33" i="2"/>
  <c r="D25" i="2"/>
  <c r="D40" i="2"/>
  <c r="D43" i="2"/>
  <c r="D38" i="2"/>
  <c r="D21" i="2"/>
  <c r="D42" i="2"/>
  <c r="D27" i="2"/>
  <c r="D37" i="2"/>
  <c r="D26" i="2"/>
  <c r="AA11" i="2"/>
  <c r="R9" i="2"/>
  <c r="R7" i="2"/>
  <c r="AA9" i="2"/>
  <c r="AA7" i="2"/>
  <c r="M42" i="2" l="1"/>
  <c r="M21" i="2"/>
  <c r="M26" i="2"/>
  <c r="M37" i="2"/>
  <c r="M24" i="2"/>
  <c r="D47" i="2"/>
  <c r="M39" i="2"/>
  <c r="M20" i="2"/>
  <c r="M36" i="2"/>
  <c r="D49" i="2"/>
  <c r="D46" i="2"/>
  <c r="M33" i="2"/>
  <c r="M28" i="2"/>
  <c r="M40" i="2"/>
  <c r="M38" i="2"/>
  <c r="M22" i="2"/>
  <c r="M43" i="2"/>
  <c r="M29" i="2"/>
  <c r="M30" i="2"/>
  <c r="M25" i="2"/>
  <c r="M41" i="2"/>
  <c r="M31" i="2"/>
  <c r="D18" i="2"/>
  <c r="D48" i="2"/>
  <c r="V39" i="2"/>
  <c r="V21" i="2"/>
  <c r="V33" i="2"/>
  <c r="V38" i="2"/>
  <c r="V41" i="2"/>
  <c r="V34" i="2"/>
  <c r="V28" i="2"/>
  <c r="V23" i="2"/>
  <c r="V22" i="2"/>
  <c r="V26" i="2"/>
  <c r="V35" i="2"/>
  <c r="V30" i="2"/>
  <c r="V43" i="2"/>
  <c r="V36" i="2"/>
  <c r="V31" i="2"/>
  <c r="V27" i="2"/>
  <c r="V37" i="2"/>
  <c r="V42" i="2"/>
  <c r="V40" i="2"/>
  <c r="V20" i="2"/>
  <c r="V29" i="2"/>
  <c r="V24" i="2"/>
  <c r="V32" i="2"/>
  <c r="V25" i="2"/>
  <c r="M32" i="2"/>
  <c r="M27" i="2"/>
  <c r="M35" i="2"/>
  <c r="M23" i="2"/>
  <c r="M34" i="2"/>
  <c r="V49" i="2" l="1"/>
  <c r="M46" i="2"/>
  <c r="M49" i="2"/>
  <c r="M48" i="2"/>
  <c r="V46" i="2"/>
  <c r="M47" i="2"/>
  <c r="AC78" i="1"/>
  <c r="V18" i="2"/>
  <c r="V47" i="2"/>
  <c r="V48" i="2"/>
  <c r="M18" i="2"/>
  <c r="AO78" i="1" l="1"/>
  <c r="AI57" i="1" s="1"/>
  <c r="AO57" i="1" s="1"/>
  <c r="AU57" i="1" s="1"/>
  <c r="AC112" i="1"/>
  <c r="AC95" i="1"/>
  <c r="AI69" i="1" l="1"/>
  <c r="AU69" i="1" s="1"/>
  <c r="AU78" i="1"/>
  <c r="K78" i="1" s="1"/>
  <c r="AO112" i="1"/>
  <c r="AO95" i="1"/>
  <c r="BA57" i="1" s="1"/>
  <c r="BG57" i="1" s="1"/>
  <c r="AU112" i="1" l="1"/>
  <c r="BY57" i="1"/>
  <c r="BA69" i="1"/>
  <c r="AI81" i="1"/>
  <c r="AO81" i="1" s="1"/>
  <c r="K112" i="1"/>
  <c r="AI115" i="1" s="1"/>
  <c r="AU95" i="1"/>
  <c r="K95" i="1" s="1"/>
  <c r="CE57" i="1" l="1"/>
  <c r="CK57" i="1" s="1"/>
  <c r="BY69" i="1"/>
  <c r="CK69" i="1" s="1"/>
  <c r="AU81" i="1"/>
  <c r="K81" i="1" s="1"/>
  <c r="AO115" i="1"/>
  <c r="AU115" i="1" s="1"/>
  <c r="AI98" i="1"/>
  <c r="AO98" i="1" s="1"/>
  <c r="AI84" i="1" l="1"/>
  <c r="AO84" i="1" s="1"/>
  <c r="AU98" i="1"/>
  <c r="K98" i="1" s="1"/>
  <c r="K115" i="1"/>
  <c r="AU84" i="1" l="1"/>
  <c r="K84" i="1" s="1"/>
  <c r="AI118" i="1"/>
  <c r="AI101" i="1"/>
  <c r="AO101" i="1" s="1"/>
  <c r="AU101" i="1" s="1"/>
  <c r="AI87" i="1" l="1"/>
  <c r="AO87" i="1" s="1"/>
  <c r="AU87" i="1" s="1"/>
  <c r="K87" i="1" s="1"/>
  <c r="K101" i="1"/>
  <c r="AI104" i="1" s="1"/>
  <c r="AO104" i="1" s="1"/>
  <c r="AO118" i="1"/>
  <c r="AU118" i="1" s="1"/>
  <c r="K118" i="1" l="1"/>
  <c r="AI121" i="1" s="1"/>
  <c r="AO121" i="1" s="1"/>
  <c r="AU121" i="1" s="1"/>
  <c r="AU104" i="1"/>
  <c r="K104" i="1" s="1"/>
  <c r="K121" i="1" l="1"/>
</calcChain>
</file>

<file path=xl/sharedStrings.xml><?xml version="1.0" encoding="utf-8"?>
<sst xmlns="http://schemas.openxmlformats.org/spreadsheetml/2006/main" count="115" uniqueCount="50">
  <si>
    <t>施設名：</t>
    <rPh sb="0" eb="2">
      <t>シセツ</t>
    </rPh>
    <rPh sb="2" eb="3">
      <t>メイ</t>
    </rPh>
    <phoneticPr fontId="2"/>
  </si>
  <si>
    <t>各室面積表</t>
    <rPh sb="0" eb="2">
      <t>カクシツ</t>
    </rPh>
    <rPh sb="2" eb="4">
      <t>メンセキ</t>
    </rPh>
    <rPh sb="4" eb="5">
      <t>ヒョウ</t>
    </rPh>
    <phoneticPr fontId="2"/>
  </si>
  <si>
    <t>階数</t>
    <rPh sb="0" eb="2">
      <t>カイスウ</t>
    </rPh>
    <phoneticPr fontId="2"/>
  </si>
  <si>
    <t>室　　　名</t>
    <rPh sb="0" eb="1">
      <t>シツ</t>
    </rPh>
    <rPh sb="4" eb="5">
      <t>ナ</t>
    </rPh>
    <phoneticPr fontId="2"/>
  </si>
  <si>
    <t>番号</t>
    <rPh sb="0" eb="2">
      <t>バンゴウ</t>
    </rPh>
    <phoneticPr fontId="2"/>
  </si>
  <si>
    <t>年齢</t>
    <rPh sb="0" eb="2">
      <t>ネンレイ</t>
    </rPh>
    <phoneticPr fontId="2"/>
  </si>
  <si>
    <t>面積(㎡)</t>
    <rPh sb="0" eb="2">
      <t>メンセキ</t>
    </rPh>
    <phoneticPr fontId="2"/>
  </si>
  <si>
    <t>認可</t>
    <rPh sb="0" eb="2">
      <t>ニンカ</t>
    </rPh>
    <phoneticPr fontId="2"/>
  </si>
  <si>
    <t>児童数(人)</t>
    <rPh sb="0" eb="2">
      <t>ジドウ</t>
    </rPh>
    <rPh sb="2" eb="3">
      <t>スウ</t>
    </rPh>
    <rPh sb="4" eb="5">
      <t>ニン</t>
    </rPh>
    <phoneticPr fontId="2"/>
  </si>
  <si>
    <t>1人あたり
の面積(㎡)</t>
    <rPh sb="1" eb="2">
      <t>ニン</t>
    </rPh>
    <rPh sb="7" eb="9">
      <t>メンセキ</t>
    </rPh>
    <phoneticPr fontId="2"/>
  </si>
  <si>
    <t>判定</t>
    <rPh sb="0" eb="2">
      <t>ハンテイ</t>
    </rPh>
    <phoneticPr fontId="2"/>
  </si>
  <si>
    <t>円滑化
想定分
（円滑化を実施する場合、受け入れ可能人数をご記入ください）</t>
    <rPh sb="0" eb="3">
      <t>エンカツカ</t>
    </rPh>
    <rPh sb="4" eb="6">
      <t>ソウテイ</t>
    </rPh>
    <rPh sb="6" eb="7">
      <t>ブン</t>
    </rPh>
    <rPh sb="12" eb="15">
      <t>エンカツカ</t>
    </rPh>
    <rPh sb="16" eb="18">
      <t>ジッシ</t>
    </rPh>
    <rPh sb="20" eb="22">
      <t>バアイ</t>
    </rPh>
    <rPh sb="23" eb="24">
      <t>ウ</t>
    </rPh>
    <rPh sb="25" eb="26">
      <t>イ</t>
    </rPh>
    <rPh sb="27" eb="29">
      <t>カノウ</t>
    </rPh>
    <rPh sb="29" eb="31">
      <t>ニンズウ</t>
    </rPh>
    <rPh sb="33" eb="35">
      <t>キニュウ</t>
    </rPh>
    <phoneticPr fontId="2"/>
  </si>
  <si>
    <t>円滑化
児童数(人)</t>
    <rPh sb="0" eb="3">
      <t>エンカツカ</t>
    </rPh>
    <rPh sb="4" eb="6">
      <t>ジドウ</t>
    </rPh>
    <rPh sb="6" eb="7">
      <t>スウ</t>
    </rPh>
    <rPh sb="8" eb="9">
      <t>ニン</t>
    </rPh>
    <phoneticPr fontId="2"/>
  </si>
  <si>
    <t>　0，1歳児・・・ほふく室　1人あたり3.3㎡
　2～5歳児・・・保育室又は遊戯室　1人あたり1.98㎡以上
　　　　　　　　屋外遊戯場　1人あたり3.3㎡以上</t>
    <rPh sb="4" eb="5">
      <t>サイ</t>
    </rPh>
    <rPh sb="5" eb="6">
      <t>ジ</t>
    </rPh>
    <rPh sb="12" eb="13">
      <t>シツ</t>
    </rPh>
    <rPh sb="15" eb="16">
      <t>ニン</t>
    </rPh>
    <rPh sb="28" eb="30">
      <t>サイジ</t>
    </rPh>
    <rPh sb="33" eb="36">
      <t>ホイクシツ</t>
    </rPh>
    <rPh sb="36" eb="37">
      <t>マタ</t>
    </rPh>
    <rPh sb="38" eb="41">
      <t>ユウギシツ</t>
    </rPh>
    <rPh sb="43" eb="44">
      <t>ニン</t>
    </rPh>
    <rPh sb="52" eb="54">
      <t>イジョウ</t>
    </rPh>
    <rPh sb="63" eb="65">
      <t>オクガイ</t>
    </rPh>
    <rPh sb="65" eb="67">
      <t>ユウギ</t>
    </rPh>
    <rPh sb="67" eb="68">
      <t>ジョウ</t>
    </rPh>
    <rPh sb="70" eb="71">
      <t>ニン</t>
    </rPh>
    <rPh sb="78" eb="80">
      <t>イジョウ</t>
    </rPh>
    <phoneticPr fontId="2"/>
  </si>
  <si>
    <t>※円滑化後の児童数を上限として入所調整をする予定です。</t>
    <rPh sb="1" eb="4">
      <t>エンカツカ</t>
    </rPh>
    <rPh sb="4" eb="5">
      <t>ゴ</t>
    </rPh>
    <rPh sb="6" eb="8">
      <t>ジドウ</t>
    </rPh>
    <rPh sb="8" eb="9">
      <t>スウ</t>
    </rPh>
    <rPh sb="10" eb="12">
      <t>ジョウゲン</t>
    </rPh>
    <rPh sb="15" eb="17">
      <t>ニュウショ</t>
    </rPh>
    <rPh sb="17" eb="19">
      <t>チョウセイ</t>
    </rPh>
    <rPh sb="22" eb="24">
      <t>ヨテイ</t>
    </rPh>
    <phoneticPr fontId="2"/>
  </si>
  <si>
    <t>児童数</t>
    <rPh sb="0" eb="2">
      <t>ジドウ</t>
    </rPh>
    <rPh sb="2" eb="3">
      <t>スウ</t>
    </rPh>
    <phoneticPr fontId="2"/>
  </si>
  <si>
    <t>2－5歳児童数</t>
    <rPh sb="3" eb="4">
      <t>サイ</t>
    </rPh>
    <rPh sb="4" eb="6">
      <t>ジドウ</t>
    </rPh>
    <rPh sb="6" eb="7">
      <t>スウ</t>
    </rPh>
    <phoneticPr fontId="2"/>
  </si>
  <si>
    <t>階</t>
    <rPh sb="0" eb="1">
      <t>カイ</t>
    </rPh>
    <phoneticPr fontId="2"/>
  </si>
  <si>
    <t>合計</t>
    <rPh sb="0" eb="2">
      <t>ゴウケイ</t>
    </rPh>
    <phoneticPr fontId="2"/>
  </si>
  <si>
    <t>屋外遊戯場</t>
  </si>
  <si>
    <t>既存</t>
    <rPh sb="0" eb="2">
      <t>キゾン</t>
    </rPh>
    <phoneticPr fontId="2"/>
  </si>
  <si>
    <t>確認</t>
    <rPh sb="0" eb="2">
      <t>カクニン</t>
    </rPh>
    <phoneticPr fontId="2"/>
  </si>
  <si>
    <t>円滑化</t>
    <rPh sb="0" eb="3">
      <t>エンカツカ</t>
    </rPh>
    <phoneticPr fontId="2"/>
  </si>
  <si>
    <t>階数</t>
  </si>
  <si>
    <t>室　　　名</t>
  </si>
  <si>
    <t>番号</t>
  </si>
  <si>
    <t>年齢</t>
  </si>
  <si>
    <t>面積(㎡)</t>
  </si>
  <si>
    <t>児童数(人)</t>
  </si>
  <si>
    <t>1人あたり
の面積(㎡)</t>
  </si>
  <si>
    <t>key</t>
    <phoneticPr fontId="2"/>
  </si>
  <si>
    <t>key</t>
  </si>
  <si>
    <t>key2</t>
    <phoneticPr fontId="2"/>
  </si>
  <si>
    <t>現状人数</t>
    <rPh sb="0" eb="2">
      <t>ゲンジョウ</t>
    </rPh>
    <rPh sb="2" eb="4">
      <t>ニンズウ</t>
    </rPh>
    <phoneticPr fontId="2"/>
  </si>
  <si>
    <t>確認人数</t>
    <rPh sb="0" eb="2">
      <t>カクニン</t>
    </rPh>
    <rPh sb="2" eb="4">
      <t>ニンズウ</t>
    </rPh>
    <phoneticPr fontId="2"/>
  </si>
  <si>
    <t>円滑化人数</t>
    <rPh sb="0" eb="3">
      <t>エンカツカ</t>
    </rPh>
    <rPh sb="3" eb="5">
      <t>ニンズウ</t>
    </rPh>
    <phoneticPr fontId="2"/>
  </si>
  <si>
    <t>保育室</t>
    <rPh sb="0" eb="3">
      <t>ホイクシツ</t>
    </rPh>
    <phoneticPr fontId="2"/>
  </si>
  <si>
    <t>屋外遊戯場</t>
    <phoneticPr fontId="2"/>
  </si>
  <si>
    <t>屋外遊戯場</t>
    <phoneticPr fontId="2"/>
  </si>
  <si>
    <t>屋外受入子供数</t>
    <rPh sb="0" eb="2">
      <t>オクガイ</t>
    </rPh>
    <rPh sb="2" eb="3">
      <t>ウ</t>
    </rPh>
    <rPh sb="3" eb="4">
      <t>イ</t>
    </rPh>
    <rPh sb="4" eb="6">
      <t>コドモ</t>
    </rPh>
    <rPh sb="6" eb="7">
      <t>スウ</t>
    </rPh>
    <phoneticPr fontId="2"/>
  </si>
  <si>
    <t>2歳以上
子供数</t>
    <rPh sb="1" eb="2">
      <t>サイ</t>
    </rPh>
    <rPh sb="2" eb="4">
      <t>イジョウ</t>
    </rPh>
    <rPh sb="5" eb="7">
      <t>コドモ</t>
    </rPh>
    <rPh sb="7" eb="8">
      <t>スウ</t>
    </rPh>
    <phoneticPr fontId="2"/>
  </si>
  <si>
    <t>子供割当数</t>
    <rPh sb="0" eb="2">
      <t>コドモ</t>
    </rPh>
    <rPh sb="2" eb="4">
      <t>ワリアテ</t>
    </rPh>
    <rPh sb="4" eb="5">
      <t>スウ</t>
    </rPh>
    <phoneticPr fontId="2"/>
  </si>
  <si>
    <t>子供数
残り</t>
    <rPh sb="0" eb="2">
      <t>コドモ</t>
    </rPh>
    <rPh sb="2" eb="3">
      <t>スウ</t>
    </rPh>
    <rPh sb="4" eb="5">
      <t>ノコ</t>
    </rPh>
    <phoneticPr fontId="2"/>
  </si>
  <si>
    <t>プラス数</t>
    <rPh sb="3" eb="4">
      <t>スウ</t>
    </rPh>
    <phoneticPr fontId="2"/>
  </si>
  <si>
    <t>遊戯室</t>
  </si>
  <si>
    <t>一時預かり室</t>
  </si>
  <si>
    <t>子育て支援室</t>
  </si>
  <si>
    <t>園庭</t>
    <rPh sb="0" eb="1">
      <t>エン</t>
    </rPh>
    <rPh sb="1" eb="2">
      <t>ニワ</t>
    </rPh>
    <phoneticPr fontId="2"/>
  </si>
  <si>
    <t>基準割れを起こす児童数</t>
    <rPh sb="0" eb="2">
      <t>キジュン</t>
    </rPh>
    <rPh sb="2" eb="3">
      <t>ワ</t>
    </rPh>
    <rPh sb="5" eb="6">
      <t>オ</t>
    </rPh>
    <rPh sb="8" eb="10">
      <t>ジドウ</t>
    </rPh>
    <rPh sb="10" eb="11">
      <t>スウ</t>
    </rPh>
    <phoneticPr fontId="2"/>
  </si>
  <si>
    <t>【小規模保育事業用】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</si>
</sst>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0_ "/>
    <numFmt numFmtId="177" formatCode="0.00_ "/>
    <numFmt numFmtId="178" formatCode="#,##0_ "/>
  </numFmts>
  <fonts count="14">
    <font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</font>
    <font>
      <sz val="16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8"/>
      <name val="ＭＳ ゴシック"/>
      <family val="3"/>
      <charset val="128"/>
    </font>
    <font>
      <sz val="12"/>
      <color theme="0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1"/>
      <name val="ＭＳ Ｐゴシック"/>
      <family val="3"/>
      <charset val="128"/>
    </font>
    <font>
      <sz val="10"/>
      <color theme="5" tint="-0.249977111117893"/>
      <name val="ＭＳ ゴシック"/>
      <family val="3"/>
      <charset val="128"/>
    </font>
    <font>
      <sz val="8"/>
      <color theme="5" tint="-0.249977111117893"/>
      <name val="ＭＳ ゴシック"/>
      <family val="3"/>
      <charset val="128"/>
    </font>
    <font>
      <sz val="12"/>
      <color theme="2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2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 diagonalUp="1"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 diagonalUp="1">
      <left style="hair">
        <color indexed="64"/>
      </left>
      <right/>
      <top style="hair">
        <color indexed="64"/>
      </top>
      <bottom/>
      <diagonal style="hair">
        <color indexed="64"/>
      </diagonal>
    </border>
    <border diagonalUp="1">
      <left/>
      <right/>
      <top style="hair">
        <color indexed="64"/>
      </top>
      <bottom/>
      <diagonal style="hair">
        <color indexed="64"/>
      </diagonal>
    </border>
    <border diagonalUp="1">
      <left/>
      <right style="medium">
        <color indexed="64"/>
      </right>
      <top style="hair">
        <color indexed="64"/>
      </top>
      <bottom/>
      <diagonal style="hair">
        <color indexed="64"/>
      </diagonal>
    </border>
    <border diagonalUp="1">
      <left/>
      <right style="thin">
        <color indexed="64"/>
      </right>
      <top style="hair">
        <color indexed="64"/>
      </top>
      <bottom/>
      <diagonal style="hair">
        <color indexed="64"/>
      </diagonal>
    </border>
    <border diagonalUp="1">
      <left/>
      <right style="hair">
        <color indexed="64"/>
      </right>
      <top style="hair">
        <color indexed="64"/>
      </top>
      <bottom/>
      <diagonal style="hair">
        <color indexed="64"/>
      </diagonal>
    </border>
    <border diagonalUp="1">
      <left style="hair">
        <color indexed="64"/>
      </left>
      <right/>
      <top style="hair">
        <color indexed="64"/>
      </top>
      <bottom style="hair">
        <color indexed="64"/>
      </bottom>
      <diagonal style="hair">
        <color indexed="64"/>
      </diagonal>
    </border>
    <border diagonalUp="1"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 diagonalUp="1">
      <left style="hair">
        <color indexed="64"/>
      </left>
      <right/>
      <top/>
      <bottom/>
      <diagonal style="hair">
        <color indexed="64"/>
      </diagonal>
    </border>
    <border diagonalUp="1">
      <left/>
      <right/>
      <top/>
      <bottom/>
      <diagonal style="hair">
        <color indexed="64"/>
      </diagonal>
    </border>
    <border diagonalUp="1">
      <left/>
      <right style="medium">
        <color indexed="64"/>
      </right>
      <top/>
      <bottom/>
      <diagonal style="hair">
        <color indexed="64"/>
      </diagonal>
    </border>
    <border diagonalUp="1">
      <left/>
      <right style="thin">
        <color indexed="64"/>
      </right>
      <top/>
      <bottom/>
      <diagonal style="hair">
        <color indexed="64"/>
      </diagonal>
    </border>
    <border diagonalUp="1">
      <left/>
      <right style="hair">
        <color indexed="64"/>
      </right>
      <top/>
      <bottom/>
      <diagonal style="hair">
        <color indexed="64"/>
      </diagonal>
    </border>
    <border diagonalUp="1">
      <left style="hair">
        <color indexed="64"/>
      </left>
      <right/>
      <top/>
      <bottom style="hair">
        <color indexed="64"/>
      </bottom>
      <diagonal style="hair">
        <color indexed="64"/>
      </diagonal>
    </border>
    <border diagonalUp="1">
      <left/>
      <right/>
      <top/>
      <bottom style="hair">
        <color indexed="64"/>
      </bottom>
      <diagonal style="hair">
        <color indexed="64"/>
      </diagonal>
    </border>
    <border diagonalUp="1">
      <left/>
      <right style="medium">
        <color indexed="64"/>
      </right>
      <top/>
      <bottom style="hair">
        <color indexed="64"/>
      </bottom>
      <diagonal style="hair">
        <color indexed="64"/>
      </diagonal>
    </border>
    <border diagonalUp="1">
      <left/>
      <right style="thin">
        <color indexed="64"/>
      </right>
      <top/>
      <bottom style="hair">
        <color indexed="64"/>
      </bottom>
      <diagonal style="hair">
        <color indexed="64"/>
      </diagonal>
    </border>
    <border diagonalUp="1">
      <left/>
      <right style="hair">
        <color indexed="64"/>
      </right>
      <top/>
      <bottom style="hair">
        <color indexed="64"/>
      </bottom>
      <diagonal style="hair">
        <color indexed="64"/>
      </diagonal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 diagonalUp="1">
      <left style="hair">
        <color indexed="64"/>
      </left>
      <right style="hair">
        <color indexed="64"/>
      </right>
      <top/>
      <bottom style="hair">
        <color indexed="64"/>
      </bottom>
      <diagonal style="hair">
        <color indexed="64"/>
      </diagonal>
    </border>
    <border diagonalUp="1">
      <left style="hair">
        <color indexed="64"/>
      </left>
      <right style="medium">
        <color indexed="64"/>
      </right>
      <top/>
      <bottom style="hair">
        <color indexed="64"/>
      </bottom>
      <diagonal style="hair">
        <color indexed="64"/>
      </diagonal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 diagonalUp="1"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 style="hair">
        <color indexed="64"/>
      </diagonal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 diagonalUp="1">
      <left/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 diagonalUp="1"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 diagonalUp="1">
      <left style="hair">
        <color indexed="64"/>
      </left>
      <right/>
      <top/>
      <bottom style="medium">
        <color indexed="64"/>
      </bottom>
      <diagonal style="hair">
        <color indexed="64"/>
      </diagonal>
    </border>
    <border diagonalUp="1">
      <left/>
      <right/>
      <top/>
      <bottom style="medium">
        <color indexed="64"/>
      </bottom>
      <diagonal style="hair">
        <color indexed="64"/>
      </diagonal>
    </border>
    <border diagonalUp="1">
      <left/>
      <right style="thin">
        <color indexed="64"/>
      </right>
      <top/>
      <bottom style="medium">
        <color indexed="64"/>
      </bottom>
      <diagonal style="hair">
        <color indexed="64"/>
      </diagonal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 diagonalUp="1">
      <left/>
      <right style="hair">
        <color indexed="64"/>
      </right>
      <top/>
      <bottom style="medium">
        <color indexed="64"/>
      </bottom>
      <diagonal style="hair">
        <color indexed="64"/>
      </diagonal>
    </border>
    <border diagonalUp="1"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 style="hair">
        <color indexed="64"/>
      </diagonal>
    </border>
    <border diagonalUp="1">
      <left style="hair">
        <color indexed="64"/>
      </left>
      <right/>
      <top/>
      <bottom style="thin">
        <color indexed="64"/>
      </bottom>
      <diagonal style="hair">
        <color indexed="64"/>
      </diagonal>
    </border>
    <border diagonalUp="1">
      <left/>
      <right/>
      <top/>
      <bottom style="thin">
        <color indexed="64"/>
      </bottom>
      <diagonal style="hair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hair">
        <color indexed="64"/>
      </diagonal>
    </border>
  </borders>
  <cellStyleXfs count="1">
    <xf numFmtId="0" fontId="0" fillId="0" borderId="0">
      <alignment vertical="center"/>
    </xf>
  </cellStyleXfs>
  <cellXfs count="403">
    <xf numFmtId="0" fontId="0" fillId="0" borderId="0" xfId="0">
      <alignment vertical="center"/>
    </xf>
    <xf numFmtId="0" fontId="3" fillId="0" borderId="0" xfId="0" applyFont="1" applyFill="1" applyAlignment="1" applyProtection="1">
      <alignment vertical="center" shrinkToFit="1"/>
    </xf>
    <xf numFmtId="0" fontId="1" fillId="0" borderId="0" xfId="0" applyFont="1" applyFill="1">
      <alignment vertical="center"/>
    </xf>
    <xf numFmtId="0" fontId="3" fillId="0" borderId="1" xfId="0" applyFont="1" applyFill="1" applyBorder="1" applyAlignment="1" applyProtection="1">
      <alignment vertical="center" shrinkToFit="1"/>
    </xf>
    <xf numFmtId="0" fontId="1" fillId="0" borderId="1" xfId="0" applyFont="1" applyFill="1" applyBorder="1" applyAlignment="1" applyProtection="1">
      <alignment vertical="center" shrinkToFit="1"/>
    </xf>
    <xf numFmtId="0" fontId="1" fillId="0" borderId="0" xfId="0" applyFont="1" applyFill="1" applyBorder="1">
      <alignment vertical="center"/>
    </xf>
    <xf numFmtId="0" fontId="5" fillId="0" borderId="0" xfId="0" applyNumberFormat="1" applyFont="1" applyFill="1" applyBorder="1" applyAlignment="1" applyProtection="1">
      <alignment horizontal="center" shrinkToFit="1"/>
    </xf>
    <xf numFmtId="0" fontId="7" fillId="0" borderId="0" xfId="0" applyNumberFormat="1" applyFont="1" applyFill="1" applyBorder="1" applyAlignment="1" applyProtection="1">
      <alignment horizontal="center" shrinkToFit="1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7" fillId="0" borderId="0" xfId="0" applyNumberFormat="1" applyFont="1" applyFill="1" applyBorder="1" applyAlignment="1" applyProtection="1">
      <alignment horizontal="left" shrinkToFit="1"/>
    </xf>
    <xf numFmtId="0" fontId="0" fillId="0" borderId="103" xfId="0" applyBorder="1">
      <alignment vertical="center"/>
    </xf>
    <xf numFmtId="0" fontId="0" fillId="0" borderId="0" xfId="0" applyNumberFormat="1">
      <alignment vertical="center"/>
    </xf>
    <xf numFmtId="0" fontId="0" fillId="0" borderId="103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NumberFormat="1" applyAlignment="1">
      <alignment vertical="center" wrapText="1"/>
    </xf>
    <xf numFmtId="49" fontId="0" fillId="0" borderId="0" xfId="0" applyNumberFormat="1">
      <alignment vertical="center"/>
    </xf>
    <xf numFmtId="0" fontId="10" fillId="0" borderId="103" xfId="0" applyFont="1" applyBorder="1">
      <alignment vertical="center"/>
    </xf>
    <xf numFmtId="0" fontId="10" fillId="0" borderId="0" xfId="0" applyFont="1">
      <alignment vertical="center"/>
    </xf>
    <xf numFmtId="0" fontId="11" fillId="0" borderId="0" xfId="0" applyFont="1" applyFill="1">
      <alignment vertical="center"/>
    </xf>
    <xf numFmtId="0" fontId="1" fillId="0" borderId="0" xfId="0" applyFont="1" applyFill="1" applyAlignment="1">
      <alignment vertical="center"/>
    </xf>
    <xf numFmtId="0" fontId="5" fillId="2" borderId="116" xfId="0" applyFont="1" applyFill="1" applyBorder="1" applyAlignment="1" applyProtection="1">
      <alignment horizontal="right" shrinkToFit="1"/>
      <protection locked="0"/>
    </xf>
    <xf numFmtId="0" fontId="5" fillId="2" borderId="117" xfId="0" applyFont="1" applyFill="1" applyBorder="1" applyAlignment="1" applyProtection="1">
      <alignment horizontal="right" shrinkToFit="1"/>
      <protection locked="0"/>
    </xf>
    <xf numFmtId="0" fontId="5" fillId="2" borderId="118" xfId="0" applyFont="1" applyFill="1" applyBorder="1" applyAlignment="1" applyProtection="1">
      <alignment horizontal="right" shrinkToFit="1"/>
      <protection locked="0"/>
    </xf>
    <xf numFmtId="178" fontId="1" fillId="0" borderId="100" xfId="0" applyNumberFormat="1" applyFont="1" applyFill="1" applyBorder="1" applyAlignment="1">
      <alignment horizontal="center" vertical="center" shrinkToFit="1"/>
    </xf>
    <xf numFmtId="178" fontId="1" fillId="0" borderId="101" xfId="0" applyNumberFormat="1" applyFont="1" applyFill="1" applyBorder="1" applyAlignment="1">
      <alignment horizontal="center" vertical="center" shrinkToFit="1"/>
    </xf>
    <xf numFmtId="178" fontId="1" fillId="0" borderId="102" xfId="0" applyNumberFormat="1" applyFont="1" applyFill="1" applyBorder="1" applyAlignment="1">
      <alignment horizontal="center" vertical="center" shrinkToFi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104" xfId="0" applyFont="1" applyFill="1" applyBorder="1" applyAlignment="1">
      <alignment horizontal="center" vertical="center"/>
    </xf>
    <xf numFmtId="0" fontId="1" fillId="0" borderId="9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98" xfId="0" applyFont="1" applyFill="1" applyBorder="1" applyAlignment="1">
      <alignment horizontal="center" vertical="center"/>
    </xf>
    <xf numFmtId="0" fontId="4" fillId="0" borderId="116" xfId="0" applyFont="1" applyFill="1" applyBorder="1" applyAlignment="1" applyProtection="1">
      <alignment horizontal="center" vertical="center" shrinkToFit="1"/>
    </xf>
    <xf numFmtId="0" fontId="4" fillId="0" borderId="117" xfId="0" applyFont="1" applyFill="1" applyBorder="1" applyAlignment="1" applyProtection="1">
      <alignment horizontal="center" vertical="center" shrinkToFit="1"/>
    </xf>
    <xf numFmtId="0" fontId="4" fillId="0" borderId="118" xfId="0" applyFont="1" applyFill="1" applyBorder="1" applyAlignment="1" applyProtection="1">
      <alignment horizontal="center" vertical="center" shrinkToFit="1"/>
    </xf>
    <xf numFmtId="176" fontId="1" fillId="0" borderId="100" xfId="0" applyNumberFormat="1" applyFont="1" applyFill="1" applyBorder="1" applyAlignment="1">
      <alignment horizontal="center" vertical="center" shrinkToFit="1"/>
    </xf>
    <xf numFmtId="0" fontId="1" fillId="0" borderId="101" xfId="0" applyFont="1" applyFill="1" applyBorder="1" applyAlignment="1">
      <alignment horizontal="center" vertical="center" shrinkToFit="1"/>
    </xf>
    <xf numFmtId="0" fontId="1" fillId="0" borderId="102" xfId="0" applyFont="1" applyFill="1" applyBorder="1" applyAlignment="1">
      <alignment horizontal="center" vertical="center" shrinkToFit="1"/>
    </xf>
    <xf numFmtId="0" fontId="1" fillId="0" borderId="100" xfId="0" applyFont="1" applyFill="1" applyBorder="1" applyAlignment="1">
      <alignment horizontal="center" vertical="center" shrinkToFit="1"/>
    </xf>
    <xf numFmtId="178" fontId="11" fillId="0" borderId="2" xfId="0" applyNumberFormat="1" applyFont="1" applyFill="1" applyBorder="1" applyAlignment="1">
      <alignment horizontal="center" vertical="center" shrinkToFit="1"/>
    </xf>
    <xf numFmtId="178" fontId="11" fillId="0" borderId="3" xfId="0" applyNumberFormat="1" applyFont="1" applyFill="1" applyBorder="1" applyAlignment="1">
      <alignment horizontal="center" vertical="center" shrinkToFit="1"/>
    </xf>
    <xf numFmtId="178" fontId="11" fillId="0" borderId="104" xfId="0" applyNumberFormat="1" applyFont="1" applyFill="1" applyBorder="1" applyAlignment="1">
      <alignment horizontal="center" vertical="center" shrinkToFit="1"/>
    </xf>
    <xf numFmtId="178" fontId="11" fillId="0" borderId="11" xfId="0" applyNumberFormat="1" applyFont="1" applyFill="1" applyBorder="1" applyAlignment="1">
      <alignment horizontal="center" vertical="center" shrinkToFit="1"/>
    </xf>
    <xf numFmtId="178" fontId="11" fillId="0" borderId="0" xfId="0" applyNumberFormat="1" applyFont="1" applyFill="1" applyBorder="1" applyAlignment="1">
      <alignment horizontal="center" vertical="center" shrinkToFit="1"/>
    </xf>
    <xf numFmtId="178" fontId="11" fillId="0" borderId="64" xfId="0" applyNumberFormat="1" applyFont="1" applyFill="1" applyBorder="1" applyAlignment="1">
      <alignment horizontal="center" vertical="center" shrinkToFit="1"/>
    </xf>
    <xf numFmtId="178" fontId="11" fillId="0" borderId="90" xfId="0" applyNumberFormat="1" applyFont="1" applyFill="1" applyBorder="1" applyAlignment="1">
      <alignment horizontal="center" vertical="center" shrinkToFit="1"/>
    </xf>
    <xf numFmtId="178" fontId="11" fillId="0" borderId="1" xfId="0" applyNumberFormat="1" applyFont="1" applyFill="1" applyBorder="1" applyAlignment="1">
      <alignment horizontal="center" vertical="center" shrinkToFit="1"/>
    </xf>
    <xf numFmtId="178" fontId="11" fillId="0" borderId="98" xfId="0" applyNumberFormat="1" applyFont="1" applyFill="1" applyBorder="1" applyAlignment="1">
      <alignment horizontal="center" vertical="center" shrinkToFit="1"/>
    </xf>
    <xf numFmtId="178" fontId="1" fillId="0" borderId="2" xfId="0" applyNumberFormat="1" applyFont="1" applyFill="1" applyBorder="1" applyAlignment="1">
      <alignment horizontal="center" vertical="center" shrinkToFit="1"/>
    </xf>
    <xf numFmtId="178" fontId="1" fillId="0" borderId="3" xfId="0" applyNumberFormat="1" applyFont="1" applyFill="1" applyBorder="1" applyAlignment="1">
      <alignment horizontal="center" vertical="center" shrinkToFit="1"/>
    </xf>
    <xf numFmtId="178" fontId="1" fillId="0" borderId="104" xfId="0" applyNumberFormat="1" applyFont="1" applyFill="1" applyBorder="1" applyAlignment="1">
      <alignment horizontal="center" vertical="center" shrinkToFit="1"/>
    </xf>
    <xf numFmtId="178" fontId="1" fillId="0" borderId="11" xfId="0" applyNumberFormat="1" applyFont="1" applyFill="1" applyBorder="1" applyAlignment="1">
      <alignment horizontal="center" vertical="center" shrinkToFit="1"/>
    </xf>
    <xf numFmtId="178" fontId="1" fillId="0" borderId="0" xfId="0" applyNumberFormat="1" applyFont="1" applyFill="1" applyBorder="1" applyAlignment="1">
      <alignment horizontal="center" vertical="center" shrinkToFit="1"/>
    </xf>
    <xf numFmtId="178" fontId="1" fillId="0" borderId="64" xfId="0" applyNumberFormat="1" applyFont="1" applyFill="1" applyBorder="1" applyAlignment="1">
      <alignment horizontal="center" vertical="center" shrinkToFit="1"/>
    </xf>
    <xf numFmtId="178" fontId="1" fillId="0" borderId="90" xfId="0" applyNumberFormat="1" applyFont="1" applyFill="1" applyBorder="1" applyAlignment="1">
      <alignment horizontal="center" vertical="center" shrinkToFit="1"/>
    </xf>
    <xf numFmtId="178" fontId="1" fillId="0" borderId="1" xfId="0" applyNumberFormat="1" applyFont="1" applyFill="1" applyBorder="1" applyAlignment="1">
      <alignment horizontal="center" vertical="center" shrinkToFit="1"/>
    </xf>
    <xf numFmtId="178" fontId="1" fillId="0" borderId="98" xfId="0" applyNumberFormat="1" applyFont="1" applyFill="1" applyBorder="1" applyAlignment="1">
      <alignment horizontal="center" vertical="center" shrinkToFit="1"/>
    </xf>
    <xf numFmtId="0" fontId="1" fillId="0" borderId="100" xfId="0" applyFont="1" applyFill="1" applyBorder="1" applyAlignment="1">
      <alignment horizontal="center" vertical="center"/>
    </xf>
    <xf numFmtId="0" fontId="1" fillId="0" borderId="101" xfId="0" applyFont="1" applyFill="1" applyBorder="1" applyAlignment="1">
      <alignment horizontal="center" vertical="center"/>
    </xf>
    <xf numFmtId="0" fontId="1" fillId="0" borderId="102" xfId="0" applyFont="1" applyFill="1" applyBorder="1" applyAlignment="1">
      <alignment horizontal="center" vertical="center"/>
    </xf>
    <xf numFmtId="176" fontId="11" fillId="0" borderId="2" xfId="0" applyNumberFormat="1" applyFont="1" applyFill="1" applyBorder="1" applyAlignment="1">
      <alignment horizontal="center" vertical="center" shrinkToFit="1"/>
    </xf>
    <xf numFmtId="176" fontId="11" fillId="0" borderId="3" xfId="0" applyNumberFormat="1" applyFont="1" applyFill="1" applyBorder="1" applyAlignment="1">
      <alignment horizontal="center" vertical="center" shrinkToFit="1"/>
    </xf>
    <xf numFmtId="176" fontId="11" fillId="0" borderId="104" xfId="0" applyNumberFormat="1" applyFont="1" applyFill="1" applyBorder="1" applyAlignment="1">
      <alignment horizontal="center" vertical="center" shrinkToFit="1"/>
    </xf>
    <xf numFmtId="176" fontId="11" fillId="0" borderId="11" xfId="0" applyNumberFormat="1" applyFont="1" applyFill="1" applyBorder="1" applyAlignment="1">
      <alignment horizontal="center" vertical="center" shrinkToFit="1"/>
    </xf>
    <xf numFmtId="176" fontId="11" fillId="0" borderId="0" xfId="0" applyNumberFormat="1" applyFont="1" applyFill="1" applyBorder="1" applyAlignment="1">
      <alignment horizontal="center" vertical="center" shrinkToFit="1"/>
    </xf>
    <xf numFmtId="176" fontId="11" fillId="0" borderId="64" xfId="0" applyNumberFormat="1" applyFont="1" applyFill="1" applyBorder="1" applyAlignment="1">
      <alignment horizontal="center" vertical="center" shrinkToFit="1"/>
    </xf>
    <xf numFmtId="176" fontId="11" fillId="0" borderId="90" xfId="0" applyNumberFormat="1" applyFont="1" applyFill="1" applyBorder="1" applyAlignment="1">
      <alignment horizontal="center" vertical="center" shrinkToFit="1"/>
    </xf>
    <xf numFmtId="176" fontId="11" fillId="0" borderId="1" xfId="0" applyNumberFormat="1" applyFont="1" applyFill="1" applyBorder="1" applyAlignment="1">
      <alignment horizontal="center" vertical="center" shrinkToFit="1"/>
    </xf>
    <xf numFmtId="176" fontId="11" fillId="0" borderId="98" xfId="0" applyNumberFormat="1" applyFont="1" applyFill="1" applyBorder="1" applyAlignment="1">
      <alignment horizontal="center" vertical="center" shrinkToFit="1"/>
    </xf>
    <xf numFmtId="0" fontId="12" fillId="0" borderId="2" xfId="0" applyFont="1" applyFill="1" applyBorder="1" applyAlignment="1">
      <alignment horizontal="center" vertical="center" wrapText="1" shrinkToFit="1"/>
    </xf>
    <xf numFmtId="0" fontId="12" fillId="0" borderId="3" xfId="0" applyFont="1" applyFill="1" applyBorder="1" applyAlignment="1">
      <alignment horizontal="center" vertical="center" shrinkToFit="1"/>
    </xf>
    <xf numFmtId="0" fontId="12" fillId="0" borderId="104" xfId="0" applyFont="1" applyFill="1" applyBorder="1" applyAlignment="1">
      <alignment horizontal="center" vertical="center" shrinkToFit="1"/>
    </xf>
    <xf numFmtId="0" fontId="12" fillId="0" borderId="90" xfId="0" applyFont="1" applyFill="1" applyBorder="1" applyAlignment="1">
      <alignment horizontal="center" vertical="center" shrinkToFit="1"/>
    </xf>
    <xf numFmtId="0" fontId="12" fillId="0" borderId="1" xfId="0" applyFont="1" applyFill="1" applyBorder="1" applyAlignment="1">
      <alignment horizontal="center" vertical="center" shrinkToFit="1"/>
    </xf>
    <xf numFmtId="0" fontId="12" fillId="0" borderId="98" xfId="0" applyFont="1" applyFill="1" applyBorder="1" applyAlignment="1">
      <alignment horizontal="center" vertical="center" shrinkToFit="1"/>
    </xf>
    <xf numFmtId="0" fontId="6" fillId="0" borderId="2" xfId="0" applyFont="1" applyFill="1" applyBorder="1" applyAlignment="1">
      <alignment horizontal="center" vertical="center" wrapText="1" shrinkToFit="1"/>
    </xf>
    <xf numFmtId="0" fontId="6" fillId="0" borderId="3" xfId="0" applyFont="1" applyFill="1" applyBorder="1" applyAlignment="1">
      <alignment horizontal="center" vertical="center" shrinkToFit="1"/>
    </xf>
    <xf numFmtId="0" fontId="6" fillId="0" borderId="104" xfId="0" applyFont="1" applyFill="1" applyBorder="1" applyAlignment="1">
      <alignment horizontal="center" vertical="center" shrinkToFit="1"/>
    </xf>
    <xf numFmtId="0" fontId="6" fillId="0" borderId="90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shrinkToFit="1"/>
    </xf>
    <xf numFmtId="0" fontId="6" fillId="0" borderId="98" xfId="0" applyFont="1" applyFill="1" applyBorder="1" applyAlignment="1">
      <alignment horizontal="center" vertical="center" shrinkToFit="1"/>
    </xf>
    <xf numFmtId="0" fontId="1" fillId="0" borderId="2" xfId="0" applyFont="1" applyFill="1" applyBorder="1" applyAlignment="1">
      <alignment horizontal="center" vertical="center" textRotation="255"/>
    </xf>
    <xf numFmtId="0" fontId="1" fillId="0" borderId="3" xfId="0" applyFont="1" applyFill="1" applyBorder="1" applyAlignment="1">
      <alignment horizontal="center" vertical="center" textRotation="255"/>
    </xf>
    <xf numFmtId="0" fontId="1" fillId="0" borderId="104" xfId="0" applyFont="1" applyFill="1" applyBorder="1" applyAlignment="1">
      <alignment horizontal="center" vertical="center" textRotation="255"/>
    </xf>
    <xf numFmtId="0" fontId="1" fillId="0" borderId="11" xfId="0" applyFont="1" applyFill="1" applyBorder="1" applyAlignment="1">
      <alignment horizontal="center" vertical="center" textRotation="255"/>
    </xf>
    <xf numFmtId="0" fontId="1" fillId="0" borderId="0" xfId="0" applyFont="1" applyFill="1" applyBorder="1" applyAlignment="1">
      <alignment horizontal="center" vertical="center" textRotation="255"/>
    </xf>
    <xf numFmtId="0" fontId="1" fillId="0" borderId="64" xfId="0" applyFont="1" applyFill="1" applyBorder="1" applyAlignment="1">
      <alignment horizontal="center" vertical="center" textRotation="255"/>
    </xf>
    <xf numFmtId="0" fontId="1" fillId="0" borderId="90" xfId="0" applyFont="1" applyFill="1" applyBorder="1" applyAlignment="1">
      <alignment horizontal="center" vertical="center" textRotation="255"/>
    </xf>
    <xf numFmtId="0" fontId="1" fillId="0" borderId="1" xfId="0" applyFont="1" applyFill="1" applyBorder="1" applyAlignment="1">
      <alignment horizontal="center" vertical="center" textRotation="255"/>
    </xf>
    <xf numFmtId="0" fontId="1" fillId="0" borderId="98" xfId="0" applyFont="1" applyFill="1" applyBorder="1" applyAlignment="1">
      <alignment horizontal="center" vertical="center" textRotation="255"/>
    </xf>
    <xf numFmtId="0" fontId="1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shrinkToFit="1"/>
    </xf>
    <xf numFmtId="0" fontId="11" fillId="0" borderId="3" xfId="0" applyFont="1" applyFill="1" applyBorder="1" applyAlignment="1">
      <alignment horizontal="center" vertical="center" shrinkToFit="1"/>
    </xf>
    <xf numFmtId="0" fontId="11" fillId="0" borderId="104" xfId="0" applyFont="1" applyFill="1" applyBorder="1" applyAlignment="1">
      <alignment horizontal="center" vertical="center" shrinkToFit="1"/>
    </xf>
    <xf numFmtId="0" fontId="11" fillId="0" borderId="90" xfId="0" applyFont="1" applyFill="1" applyBorder="1" applyAlignment="1">
      <alignment horizontal="center" vertical="center" shrinkToFit="1"/>
    </xf>
    <xf numFmtId="0" fontId="11" fillId="0" borderId="1" xfId="0" applyFont="1" applyFill="1" applyBorder="1" applyAlignment="1">
      <alignment horizontal="center" vertical="center" shrinkToFit="1"/>
    </xf>
    <xf numFmtId="0" fontId="11" fillId="0" borderId="98" xfId="0" applyFont="1" applyFill="1" applyBorder="1" applyAlignment="1">
      <alignment horizontal="center" vertical="center" shrinkToFit="1"/>
    </xf>
    <xf numFmtId="0" fontId="1" fillId="0" borderId="2" xfId="0" applyFont="1" applyFill="1" applyBorder="1" applyAlignment="1">
      <alignment horizontal="center" vertical="center" wrapText="1" shrinkToFit="1"/>
    </xf>
    <xf numFmtId="0" fontId="1" fillId="0" borderId="3" xfId="0" applyFont="1" applyFill="1" applyBorder="1" applyAlignment="1">
      <alignment horizontal="center" vertical="center" shrinkToFit="1"/>
    </xf>
    <xf numFmtId="0" fontId="1" fillId="0" borderId="104" xfId="0" applyFont="1" applyFill="1" applyBorder="1" applyAlignment="1">
      <alignment horizontal="center" vertical="center" shrinkToFit="1"/>
    </xf>
    <xf numFmtId="0" fontId="1" fillId="0" borderId="90" xfId="0" applyFont="1" applyFill="1" applyBorder="1" applyAlignment="1">
      <alignment horizontal="center" vertical="center" shrinkToFit="1"/>
    </xf>
    <xf numFmtId="0" fontId="1" fillId="0" borderId="1" xfId="0" applyFont="1" applyFill="1" applyBorder="1" applyAlignment="1">
      <alignment horizontal="center" vertical="center" shrinkToFit="1"/>
    </xf>
    <xf numFmtId="0" fontId="1" fillId="0" borderId="98" xfId="0" applyFont="1" applyFill="1" applyBorder="1" applyAlignment="1">
      <alignment horizontal="center" vertical="center" shrinkToFit="1"/>
    </xf>
    <xf numFmtId="178" fontId="5" fillId="2" borderId="30" xfId="0" applyNumberFormat="1" applyFont="1" applyFill="1" applyBorder="1" applyAlignment="1" applyProtection="1">
      <alignment horizontal="right" shrinkToFit="1"/>
    </xf>
    <xf numFmtId="178" fontId="5" fillId="2" borderId="0" xfId="0" applyNumberFormat="1" applyFont="1" applyFill="1" applyBorder="1" applyAlignment="1" applyProtection="1">
      <alignment horizontal="right" shrinkToFit="1"/>
    </xf>
    <xf numFmtId="178" fontId="5" fillId="2" borderId="31" xfId="0" applyNumberFormat="1" applyFont="1" applyFill="1" applyBorder="1" applyAlignment="1" applyProtection="1">
      <alignment horizontal="right" shrinkToFit="1"/>
    </xf>
    <xf numFmtId="178" fontId="5" fillId="2" borderId="43" xfId="0" applyNumberFormat="1" applyFont="1" applyFill="1" applyBorder="1" applyAlignment="1" applyProtection="1">
      <alignment horizontal="right" shrinkToFit="1"/>
    </xf>
    <xf numFmtId="178" fontId="5" fillId="2" borderId="33" xfId="0" applyNumberFormat="1" applyFont="1" applyFill="1" applyBorder="1" applyAlignment="1" applyProtection="1">
      <alignment horizontal="right" shrinkToFit="1"/>
    </xf>
    <xf numFmtId="178" fontId="5" fillId="2" borderId="44" xfId="0" applyNumberFormat="1" applyFont="1" applyFill="1" applyBorder="1" applyAlignment="1" applyProtection="1">
      <alignment horizontal="right" shrinkToFit="1"/>
    </xf>
    <xf numFmtId="177" fontId="5" fillId="0" borderId="25" xfId="0" applyNumberFormat="1" applyFont="1" applyFill="1" applyBorder="1" applyAlignment="1" applyProtection="1">
      <alignment horizontal="right" shrinkToFit="1"/>
    </xf>
    <xf numFmtId="177" fontId="5" fillId="0" borderId="26" xfId="0" applyNumberFormat="1" applyFont="1" applyFill="1" applyBorder="1" applyAlignment="1" applyProtection="1">
      <alignment horizontal="right" shrinkToFit="1"/>
    </xf>
    <xf numFmtId="177" fontId="5" fillId="0" borderId="59" xfId="0" applyNumberFormat="1" applyFont="1" applyFill="1" applyBorder="1" applyAlignment="1" applyProtection="1">
      <alignment horizontal="right" shrinkToFit="1"/>
    </xf>
    <xf numFmtId="177" fontId="5" fillId="0" borderId="61" xfId="0" applyNumberFormat="1" applyFont="1" applyFill="1" applyBorder="1" applyAlignment="1" applyProtection="1">
      <alignment horizontal="right" shrinkToFit="1"/>
    </xf>
    <xf numFmtId="176" fontId="5" fillId="0" borderId="54" xfId="0" applyNumberFormat="1" applyFont="1" applyFill="1" applyBorder="1" applyAlignment="1" applyProtection="1">
      <alignment horizontal="right" shrinkToFit="1"/>
    </xf>
    <xf numFmtId="0" fontId="5" fillId="0" borderId="54" xfId="0" applyNumberFormat="1" applyFont="1" applyFill="1" applyBorder="1" applyAlignment="1" applyProtection="1">
      <alignment horizontal="right" shrinkToFit="1"/>
    </xf>
    <xf numFmtId="0" fontId="5" fillId="0" borderId="55" xfId="0" applyNumberFormat="1" applyFont="1" applyFill="1" applyBorder="1" applyAlignment="1" applyProtection="1">
      <alignment horizontal="right" shrinkToFit="1"/>
    </xf>
    <xf numFmtId="0" fontId="5" fillId="0" borderId="25" xfId="0" applyNumberFormat="1" applyFont="1" applyFill="1" applyBorder="1" applyAlignment="1" applyProtection="1">
      <alignment horizontal="right" shrinkToFit="1"/>
    </xf>
    <xf numFmtId="0" fontId="5" fillId="0" borderId="27" xfId="0" applyNumberFormat="1" applyFont="1" applyFill="1" applyBorder="1" applyAlignment="1" applyProtection="1">
      <alignment horizontal="right" shrinkToFit="1"/>
    </xf>
    <xf numFmtId="0" fontId="5" fillId="0" borderId="59" xfId="0" applyNumberFormat="1" applyFont="1" applyFill="1" applyBorder="1" applyAlignment="1" applyProtection="1">
      <alignment horizontal="right" shrinkToFit="1"/>
    </xf>
    <xf numFmtId="0" fontId="5" fillId="0" borderId="60" xfId="0" applyNumberFormat="1" applyFont="1" applyFill="1" applyBorder="1" applyAlignment="1" applyProtection="1">
      <alignment horizontal="right" shrinkToFit="1"/>
    </xf>
    <xf numFmtId="0" fontId="8" fillId="0" borderId="100" xfId="0" applyFont="1" applyFill="1" applyBorder="1" applyAlignment="1" applyProtection="1">
      <alignment horizontal="left" vertical="center" wrapText="1"/>
      <protection locked="0"/>
    </xf>
    <xf numFmtId="0" fontId="0" fillId="0" borderId="101" xfId="0" applyBorder="1" applyAlignment="1">
      <alignment horizontal="left" vertical="center"/>
    </xf>
    <xf numFmtId="0" fontId="0" fillId="0" borderId="102" xfId="0" applyBorder="1" applyAlignment="1">
      <alignment horizontal="left" vertical="center"/>
    </xf>
    <xf numFmtId="0" fontId="9" fillId="0" borderId="0" xfId="0" applyFont="1" applyFill="1" applyBorder="1" applyAlignment="1" applyProtection="1">
      <alignment horizontal="left" vertical="center"/>
      <protection locked="0"/>
    </xf>
    <xf numFmtId="0" fontId="10" fillId="0" borderId="0" xfId="0" applyFont="1" applyBorder="1" applyAlignment="1">
      <alignment horizontal="left" vertical="center"/>
    </xf>
    <xf numFmtId="0" fontId="4" fillId="0" borderId="88" xfId="0" applyFont="1" applyFill="1" applyBorder="1" applyAlignment="1" applyProtection="1">
      <alignment horizontal="center" vertical="center"/>
    </xf>
    <xf numFmtId="0" fontId="4" fillId="0" borderId="53" xfId="0" applyFont="1" applyFill="1" applyBorder="1" applyAlignment="1" applyProtection="1">
      <alignment horizontal="center" vertical="center"/>
    </xf>
    <xf numFmtId="0" fontId="4" fillId="0" borderId="89" xfId="0" applyFont="1" applyFill="1" applyBorder="1" applyAlignment="1" applyProtection="1">
      <alignment horizontal="center" vertical="center"/>
    </xf>
    <xf numFmtId="0" fontId="4" fillId="0" borderId="11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</xf>
    <xf numFmtId="0" fontId="4" fillId="0" borderId="12" xfId="0" applyFont="1" applyFill="1" applyBorder="1" applyAlignment="1" applyProtection="1">
      <alignment horizontal="center" vertical="center"/>
    </xf>
    <xf numFmtId="0" fontId="4" fillId="0" borderId="32" xfId="0" applyFont="1" applyFill="1" applyBorder="1" applyAlignment="1" applyProtection="1">
      <alignment horizontal="center" vertical="center"/>
    </xf>
    <xf numFmtId="0" fontId="4" fillId="0" borderId="33" xfId="0" applyFont="1" applyFill="1" applyBorder="1" applyAlignment="1" applyProtection="1">
      <alignment horizontal="center" vertical="center"/>
    </xf>
    <xf numFmtId="0" fontId="4" fillId="0" borderId="34" xfId="0" applyFont="1" applyFill="1" applyBorder="1" applyAlignment="1" applyProtection="1">
      <alignment horizontal="center" vertical="center"/>
    </xf>
    <xf numFmtId="0" fontId="4" fillId="0" borderId="84" xfId="0" applyFont="1" applyFill="1" applyBorder="1" applyAlignment="1" applyProtection="1">
      <alignment horizontal="center" vertical="center" shrinkToFit="1"/>
      <protection locked="0"/>
    </xf>
    <xf numFmtId="0" fontId="4" fillId="0" borderId="54" xfId="0" applyFont="1" applyFill="1" applyBorder="1" applyAlignment="1" applyProtection="1">
      <alignment horizontal="center" vertical="center" shrinkToFit="1"/>
      <protection locked="0"/>
    </xf>
    <xf numFmtId="0" fontId="4" fillId="0" borderId="49" xfId="0" applyFont="1" applyFill="1" applyBorder="1" applyAlignment="1" applyProtection="1">
      <alignment horizontal="center" vertical="center" shrinkToFit="1"/>
      <protection locked="0"/>
    </xf>
    <xf numFmtId="0" fontId="4" fillId="0" borderId="25" xfId="0" applyFont="1" applyFill="1" applyBorder="1" applyAlignment="1" applyProtection="1">
      <alignment horizontal="center" vertical="center" shrinkToFit="1"/>
      <protection locked="0"/>
    </xf>
    <xf numFmtId="0" fontId="4" fillId="0" borderId="58" xfId="0" applyFont="1" applyFill="1" applyBorder="1" applyAlignment="1" applyProtection="1">
      <alignment horizontal="center" vertical="center" shrinkToFit="1"/>
      <protection locked="0"/>
    </xf>
    <xf numFmtId="0" fontId="4" fillId="0" borderId="59" xfId="0" applyFont="1" applyFill="1" applyBorder="1" applyAlignment="1" applyProtection="1">
      <alignment horizontal="center" vertical="center" shrinkToFit="1"/>
      <protection locked="0"/>
    </xf>
    <xf numFmtId="0" fontId="13" fillId="0" borderId="25" xfId="0" applyNumberFormat="1" applyFont="1" applyFill="1" applyBorder="1" applyAlignment="1" applyProtection="1">
      <alignment horizontal="center" shrinkToFit="1"/>
    </xf>
    <xf numFmtId="0" fontId="13" fillId="0" borderId="26" xfId="0" applyNumberFormat="1" applyFont="1" applyFill="1" applyBorder="1" applyAlignment="1" applyProtection="1">
      <alignment horizontal="center" shrinkToFit="1"/>
    </xf>
    <xf numFmtId="0" fontId="13" fillId="0" borderId="59" xfId="0" applyNumberFormat="1" applyFont="1" applyFill="1" applyBorder="1" applyAlignment="1" applyProtection="1">
      <alignment horizontal="center" shrinkToFit="1"/>
    </xf>
    <xf numFmtId="0" fontId="13" fillId="0" borderId="61" xfId="0" applyNumberFormat="1" applyFont="1" applyFill="1" applyBorder="1" applyAlignment="1" applyProtection="1">
      <alignment horizontal="center" shrinkToFit="1"/>
    </xf>
    <xf numFmtId="0" fontId="5" fillId="0" borderId="66" xfId="0" applyNumberFormat="1" applyFont="1" applyFill="1" applyBorder="1" applyAlignment="1" applyProtection="1">
      <alignment horizontal="center" shrinkToFit="1"/>
    </xf>
    <xf numFmtId="0" fontId="5" fillId="0" borderId="124" xfId="0" applyNumberFormat="1" applyFont="1" applyFill="1" applyBorder="1" applyAlignment="1" applyProtection="1">
      <alignment horizontal="center" shrinkToFit="1"/>
    </xf>
    <xf numFmtId="176" fontId="5" fillId="0" borderId="25" xfId="0" applyNumberFormat="1" applyFont="1" applyFill="1" applyBorder="1" applyAlignment="1" applyProtection="1">
      <alignment horizontal="right" shrinkToFit="1"/>
      <protection locked="0"/>
    </xf>
    <xf numFmtId="176" fontId="5" fillId="0" borderId="27" xfId="0" applyNumberFormat="1" applyFont="1" applyFill="1" applyBorder="1" applyAlignment="1" applyProtection="1">
      <alignment horizontal="right" shrinkToFit="1"/>
      <protection locked="0"/>
    </xf>
    <xf numFmtId="176" fontId="5" fillId="0" borderId="59" xfId="0" applyNumberFormat="1" applyFont="1" applyFill="1" applyBorder="1" applyAlignment="1" applyProtection="1">
      <alignment horizontal="right" shrinkToFit="1"/>
      <protection locked="0"/>
    </xf>
    <xf numFmtId="176" fontId="5" fillId="0" borderId="60" xfId="0" applyNumberFormat="1" applyFont="1" applyFill="1" applyBorder="1" applyAlignment="1" applyProtection="1">
      <alignment horizontal="right" shrinkToFit="1"/>
      <protection locked="0"/>
    </xf>
    <xf numFmtId="178" fontId="5" fillId="2" borderId="53" xfId="0" applyNumberFormat="1" applyFont="1" applyFill="1" applyBorder="1" applyAlignment="1" applyProtection="1">
      <alignment horizontal="right" shrinkToFit="1"/>
    </xf>
    <xf numFmtId="178" fontId="5" fillId="2" borderId="38" xfId="0" applyNumberFormat="1" applyFont="1" applyFill="1" applyBorder="1" applyAlignment="1" applyProtection="1">
      <alignment horizontal="right" shrinkToFit="1"/>
    </xf>
    <xf numFmtId="177" fontId="5" fillId="0" borderId="40" xfId="0" applyNumberFormat="1" applyFont="1" applyFill="1" applyBorder="1" applyAlignment="1" applyProtection="1">
      <alignment horizontal="right" shrinkToFit="1"/>
    </xf>
    <xf numFmtId="177" fontId="5" fillId="0" borderId="53" xfId="0" applyNumberFormat="1" applyFont="1" applyFill="1" applyBorder="1" applyAlignment="1" applyProtection="1">
      <alignment horizontal="right" shrinkToFit="1"/>
    </xf>
    <xf numFmtId="177" fontId="5" fillId="0" borderId="87" xfId="0" applyNumberFormat="1" applyFont="1" applyFill="1" applyBorder="1" applyAlignment="1" applyProtection="1">
      <alignment horizontal="right" shrinkToFit="1"/>
    </xf>
    <xf numFmtId="177" fontId="5" fillId="0" borderId="30" xfId="0" applyNumberFormat="1" applyFont="1" applyFill="1" applyBorder="1" applyAlignment="1" applyProtection="1">
      <alignment horizontal="right" shrinkToFit="1"/>
    </xf>
    <xf numFmtId="177" fontId="5" fillId="0" borderId="0" xfId="0" applyNumberFormat="1" applyFont="1" applyFill="1" applyBorder="1" applyAlignment="1" applyProtection="1">
      <alignment horizontal="right" shrinkToFit="1"/>
    </xf>
    <xf numFmtId="177" fontId="5" fillId="0" borderId="64" xfId="0" applyNumberFormat="1" applyFont="1" applyFill="1" applyBorder="1" applyAlignment="1" applyProtection="1">
      <alignment horizontal="right" shrinkToFit="1"/>
    </xf>
    <xf numFmtId="177" fontId="5" fillId="0" borderId="43" xfId="0" applyNumberFormat="1" applyFont="1" applyFill="1" applyBorder="1" applyAlignment="1" applyProtection="1">
      <alignment horizontal="right" shrinkToFit="1"/>
    </xf>
    <xf numFmtId="177" fontId="5" fillId="0" borderId="33" xfId="0" applyNumberFormat="1" applyFont="1" applyFill="1" applyBorder="1" applyAlignment="1" applyProtection="1">
      <alignment horizontal="right" shrinkToFit="1"/>
    </xf>
    <xf numFmtId="177" fontId="5" fillId="0" borderId="105" xfId="0" applyNumberFormat="1" applyFont="1" applyFill="1" applyBorder="1" applyAlignment="1" applyProtection="1">
      <alignment horizontal="right" shrinkToFit="1"/>
    </xf>
    <xf numFmtId="178" fontId="5" fillId="2" borderId="88" xfId="0" applyNumberFormat="1" applyFont="1" applyFill="1" applyBorder="1" applyAlignment="1" applyProtection="1">
      <alignment horizontal="right" shrinkToFit="1"/>
    </xf>
    <xf numFmtId="178" fontId="5" fillId="2" borderId="11" xfId="0" applyNumberFormat="1" applyFont="1" applyFill="1" applyBorder="1" applyAlignment="1" applyProtection="1">
      <alignment horizontal="right" shrinkToFit="1"/>
    </xf>
    <xf numFmtId="178" fontId="5" fillId="2" borderId="32" xfId="0" applyNumberFormat="1" applyFont="1" applyFill="1" applyBorder="1" applyAlignment="1" applyProtection="1">
      <alignment horizontal="right" shrinkToFit="1"/>
    </xf>
    <xf numFmtId="177" fontId="5" fillId="0" borderId="67" xfId="0" applyNumberFormat="1" applyFont="1" applyFill="1" applyBorder="1" applyAlignment="1" applyProtection="1">
      <alignment horizontal="right" shrinkToFit="1"/>
    </xf>
    <xf numFmtId="177" fontId="5" fillId="0" borderId="68" xfId="0" applyNumberFormat="1" applyFont="1" applyFill="1" applyBorder="1" applyAlignment="1" applyProtection="1">
      <alignment horizontal="right" shrinkToFit="1"/>
    </xf>
    <xf numFmtId="177" fontId="5" fillId="0" borderId="70" xfId="0" applyNumberFormat="1" applyFont="1" applyFill="1" applyBorder="1" applyAlignment="1" applyProtection="1">
      <alignment horizontal="right" shrinkToFit="1"/>
    </xf>
    <xf numFmtId="177" fontId="5" fillId="0" borderId="74" xfId="0" applyNumberFormat="1" applyFont="1" applyFill="1" applyBorder="1" applyAlignment="1" applyProtection="1">
      <alignment horizontal="right" shrinkToFit="1"/>
    </xf>
    <xf numFmtId="177" fontId="5" fillId="0" borderId="75" xfId="0" applyNumberFormat="1" applyFont="1" applyFill="1" applyBorder="1" applyAlignment="1" applyProtection="1">
      <alignment horizontal="right" shrinkToFit="1"/>
    </xf>
    <xf numFmtId="177" fontId="5" fillId="0" borderId="77" xfId="0" applyNumberFormat="1" applyFont="1" applyFill="1" applyBorder="1" applyAlignment="1" applyProtection="1">
      <alignment horizontal="right" shrinkToFit="1"/>
    </xf>
    <xf numFmtId="177" fontId="5" fillId="0" borderId="125" xfId="0" applyNumberFormat="1" applyFont="1" applyFill="1" applyBorder="1" applyAlignment="1" applyProtection="1">
      <alignment horizontal="right" shrinkToFit="1"/>
    </xf>
    <xf numFmtId="177" fontId="5" fillId="0" borderId="126" xfId="0" applyNumberFormat="1" applyFont="1" applyFill="1" applyBorder="1" applyAlignment="1" applyProtection="1">
      <alignment horizontal="right" shrinkToFit="1"/>
    </xf>
    <xf numFmtId="177" fontId="5" fillId="0" borderId="127" xfId="0" applyNumberFormat="1" applyFont="1" applyFill="1" applyBorder="1" applyAlignment="1" applyProtection="1">
      <alignment horizontal="right" shrinkToFit="1"/>
    </xf>
    <xf numFmtId="0" fontId="0" fillId="0" borderId="29" xfId="0" applyBorder="1" applyAlignment="1">
      <alignment horizontal="center" vertical="center" wrapText="1" shrinkToFit="1"/>
    </xf>
    <xf numFmtId="0" fontId="0" fillId="0" borderId="0" xfId="0" applyBorder="1" applyAlignment="1">
      <alignment horizontal="center" vertical="center" wrapText="1" shrinkToFit="1"/>
    </xf>
    <xf numFmtId="0" fontId="0" fillId="0" borderId="31" xfId="0" applyBorder="1" applyAlignment="1">
      <alignment horizontal="center" vertical="center" wrapText="1" shrinkToFit="1"/>
    </xf>
    <xf numFmtId="0" fontId="0" fillId="0" borderId="99" xfId="0" applyBorder="1" applyAlignment="1">
      <alignment horizontal="center" vertical="center" wrapText="1" shrinkToFit="1"/>
    </xf>
    <xf numFmtId="0" fontId="0" fillId="0" borderId="1" xfId="0" applyBorder="1" applyAlignment="1">
      <alignment horizontal="center" vertical="center" wrapText="1" shrinkToFit="1"/>
    </xf>
    <xf numFmtId="0" fontId="0" fillId="0" borderId="96" xfId="0" applyBorder="1" applyAlignment="1">
      <alignment horizontal="center" vertical="center" wrapText="1" shrinkToFit="1"/>
    </xf>
    <xf numFmtId="178" fontId="5" fillId="2" borderId="97" xfId="0" applyNumberFormat="1" applyFont="1" applyFill="1" applyBorder="1" applyAlignment="1" applyProtection="1">
      <alignment horizontal="right" shrinkToFit="1"/>
    </xf>
    <xf numFmtId="178" fontId="5" fillId="2" borderId="1" xfId="0" applyNumberFormat="1" applyFont="1" applyFill="1" applyBorder="1" applyAlignment="1" applyProtection="1">
      <alignment horizontal="right" shrinkToFit="1"/>
    </xf>
    <xf numFmtId="178" fontId="5" fillId="2" borderId="96" xfId="0" applyNumberFormat="1" applyFont="1" applyFill="1" applyBorder="1" applyAlignment="1" applyProtection="1">
      <alignment horizontal="right" shrinkToFit="1"/>
    </xf>
    <xf numFmtId="178" fontId="5" fillId="2" borderId="50" xfId="0" applyNumberFormat="1" applyFont="1" applyFill="1" applyBorder="1" applyAlignment="1" applyProtection="1">
      <alignment horizontal="right" shrinkToFit="1"/>
    </xf>
    <xf numFmtId="178" fontId="5" fillId="2" borderId="51" xfId="0" applyNumberFormat="1" applyFont="1" applyFill="1" applyBorder="1" applyAlignment="1" applyProtection="1">
      <alignment horizontal="right" shrinkToFit="1"/>
    </xf>
    <xf numFmtId="178" fontId="5" fillId="2" borderId="52" xfId="0" applyNumberFormat="1" applyFont="1" applyFill="1" applyBorder="1" applyAlignment="1" applyProtection="1">
      <alignment horizontal="right" shrinkToFit="1"/>
    </xf>
    <xf numFmtId="177" fontId="5" fillId="0" borderId="54" xfId="0" applyNumberFormat="1" applyFont="1" applyFill="1" applyBorder="1" applyAlignment="1" applyProtection="1">
      <alignment horizontal="right" shrinkToFit="1"/>
    </xf>
    <xf numFmtId="177" fontId="5" fillId="0" borderId="50" xfId="0" applyNumberFormat="1" applyFont="1" applyFill="1" applyBorder="1" applyAlignment="1" applyProtection="1">
      <alignment horizontal="right" shrinkToFit="1"/>
    </xf>
    <xf numFmtId="177" fontId="5" fillId="0" borderId="39" xfId="0" applyNumberFormat="1" applyFont="1" applyFill="1" applyBorder="1" applyAlignment="1" applyProtection="1">
      <alignment horizontal="right" shrinkToFit="1"/>
    </xf>
    <xf numFmtId="177" fontId="5" fillId="0" borderId="51" xfId="0" applyNumberFormat="1" applyFont="1" applyFill="1" applyBorder="1" applyAlignment="1" applyProtection="1">
      <alignment horizontal="right" shrinkToFit="1"/>
    </xf>
    <xf numFmtId="177" fontId="5" fillId="0" borderId="65" xfId="0" applyNumberFormat="1" applyFont="1" applyFill="1" applyBorder="1" applyAlignment="1" applyProtection="1">
      <alignment horizontal="right" shrinkToFit="1"/>
    </xf>
    <xf numFmtId="178" fontId="5" fillId="2" borderId="56" xfId="0" applyNumberFormat="1" applyFont="1" applyFill="1" applyBorder="1" applyAlignment="1" applyProtection="1">
      <alignment horizontal="right" shrinkToFit="1"/>
    </xf>
    <xf numFmtId="177" fontId="5" fillId="0" borderId="79" xfId="0" applyNumberFormat="1" applyFont="1" applyFill="1" applyBorder="1" applyAlignment="1" applyProtection="1">
      <alignment horizontal="right" shrinkToFit="1"/>
    </xf>
    <xf numFmtId="177" fontId="5" fillId="0" borderId="80" xfId="0" applyNumberFormat="1" applyFont="1" applyFill="1" applyBorder="1" applyAlignment="1" applyProtection="1">
      <alignment horizontal="right" shrinkToFit="1"/>
    </xf>
    <xf numFmtId="177" fontId="5" fillId="0" borderId="82" xfId="0" applyNumberFormat="1" applyFont="1" applyFill="1" applyBorder="1" applyAlignment="1" applyProtection="1">
      <alignment horizontal="right" shrinkToFit="1"/>
    </xf>
    <xf numFmtId="178" fontId="5" fillId="2" borderId="24" xfId="0" applyNumberFormat="1" applyFont="1" applyFill="1" applyBorder="1" applyAlignment="1" applyProtection="1">
      <alignment horizontal="right" shrinkToFit="1"/>
    </xf>
    <xf numFmtId="178" fontId="5" fillId="2" borderId="25" xfId="0" applyNumberFormat="1" applyFont="1" applyFill="1" applyBorder="1" applyAlignment="1" applyProtection="1">
      <alignment horizontal="right" shrinkToFit="1"/>
    </xf>
    <xf numFmtId="0" fontId="4" fillId="0" borderId="46" xfId="0" applyFont="1" applyFill="1" applyBorder="1" applyAlignment="1" applyProtection="1">
      <alignment horizontal="center" vertical="center"/>
    </xf>
    <xf numFmtId="0" fontId="4" fillId="0" borderId="47" xfId="0" applyFont="1" applyFill="1" applyBorder="1" applyAlignment="1" applyProtection="1">
      <alignment horizontal="center" vertical="center"/>
    </xf>
    <xf numFmtId="0" fontId="4" fillId="0" borderId="48" xfId="0" applyFont="1" applyFill="1" applyBorder="1" applyAlignment="1" applyProtection="1">
      <alignment horizontal="center" vertical="center"/>
    </xf>
    <xf numFmtId="0" fontId="5" fillId="0" borderId="25" xfId="0" applyNumberFormat="1" applyFont="1" applyFill="1" applyBorder="1" applyAlignment="1" applyProtection="1">
      <alignment horizontal="center" shrinkToFit="1"/>
    </xf>
    <xf numFmtId="176" fontId="5" fillId="0" borderId="40" xfId="0" applyNumberFormat="1" applyFont="1" applyFill="1" applyBorder="1" applyAlignment="1" applyProtection="1">
      <alignment horizontal="right" shrinkToFit="1"/>
      <protection locked="0"/>
    </xf>
    <xf numFmtId="176" fontId="5" fillId="0" borderId="53" xfId="0" applyNumberFormat="1" applyFont="1" applyFill="1" applyBorder="1" applyAlignment="1" applyProtection="1">
      <alignment horizontal="right" shrinkToFit="1"/>
      <protection locked="0"/>
    </xf>
    <xf numFmtId="176" fontId="5" fillId="0" borderId="87" xfId="0" applyNumberFormat="1" applyFont="1" applyFill="1" applyBorder="1" applyAlignment="1" applyProtection="1">
      <alignment horizontal="right" shrinkToFit="1"/>
      <protection locked="0"/>
    </xf>
    <xf numFmtId="176" fontId="5" fillId="0" borderId="30" xfId="0" applyNumberFormat="1" applyFont="1" applyFill="1" applyBorder="1" applyAlignment="1" applyProtection="1">
      <alignment horizontal="right" shrinkToFit="1"/>
      <protection locked="0"/>
    </xf>
    <xf numFmtId="176" fontId="5" fillId="0" borderId="0" xfId="0" applyNumberFormat="1" applyFont="1" applyFill="1" applyBorder="1" applyAlignment="1" applyProtection="1">
      <alignment horizontal="right" shrinkToFit="1"/>
      <protection locked="0"/>
    </xf>
    <xf numFmtId="176" fontId="5" fillId="0" borderId="64" xfId="0" applyNumberFormat="1" applyFont="1" applyFill="1" applyBorder="1" applyAlignment="1" applyProtection="1">
      <alignment horizontal="right" shrinkToFit="1"/>
      <protection locked="0"/>
    </xf>
    <xf numFmtId="176" fontId="5" fillId="0" borderId="50" xfId="0" applyNumberFormat="1" applyFont="1" applyFill="1" applyBorder="1" applyAlignment="1" applyProtection="1">
      <alignment horizontal="right" shrinkToFit="1"/>
      <protection locked="0"/>
    </xf>
    <xf numFmtId="176" fontId="5" fillId="0" borderId="51" xfId="0" applyNumberFormat="1" applyFont="1" applyFill="1" applyBorder="1" applyAlignment="1" applyProtection="1">
      <alignment horizontal="right" shrinkToFit="1"/>
      <protection locked="0"/>
    </xf>
    <xf numFmtId="176" fontId="5" fillId="0" borderId="65" xfId="0" applyNumberFormat="1" applyFont="1" applyFill="1" applyBorder="1" applyAlignment="1" applyProtection="1">
      <alignment horizontal="right" shrinkToFit="1"/>
      <protection locked="0"/>
    </xf>
    <xf numFmtId="0" fontId="5" fillId="0" borderId="26" xfId="0" applyNumberFormat="1" applyFont="1" applyFill="1" applyBorder="1" applyAlignment="1" applyProtection="1">
      <alignment horizontal="center" shrinkToFit="1"/>
    </xf>
    <xf numFmtId="177" fontId="5" fillId="0" borderId="66" xfId="0" applyNumberFormat="1" applyFont="1" applyFill="1" applyBorder="1" applyAlignment="1" applyProtection="1">
      <alignment horizontal="right" shrinkToFit="1"/>
    </xf>
    <xf numFmtId="0" fontId="5" fillId="0" borderId="67" xfId="0" applyFont="1" applyFill="1" applyBorder="1" applyAlignment="1" applyProtection="1">
      <alignment horizontal="right" vertical="center" shrinkToFit="1"/>
      <protection locked="0"/>
    </xf>
    <xf numFmtId="0" fontId="5" fillId="0" borderId="68" xfId="0" applyFont="1" applyFill="1" applyBorder="1" applyAlignment="1" applyProtection="1">
      <alignment horizontal="right" vertical="center" shrinkToFit="1"/>
      <protection locked="0"/>
    </xf>
    <xf numFmtId="0" fontId="5" fillId="0" borderId="71" xfId="0" applyFont="1" applyFill="1" applyBorder="1" applyAlignment="1" applyProtection="1">
      <alignment horizontal="right" vertical="center" shrinkToFit="1"/>
      <protection locked="0"/>
    </xf>
    <xf numFmtId="0" fontId="5" fillId="0" borderId="74" xfId="0" applyFont="1" applyFill="1" applyBorder="1" applyAlignment="1" applyProtection="1">
      <alignment horizontal="right" vertical="center" shrinkToFit="1"/>
      <protection locked="0"/>
    </xf>
    <xf numFmtId="0" fontId="5" fillId="0" borderId="75" xfId="0" applyFont="1" applyFill="1" applyBorder="1" applyAlignment="1" applyProtection="1">
      <alignment horizontal="right" vertical="center" shrinkToFit="1"/>
      <protection locked="0"/>
    </xf>
    <xf numFmtId="0" fontId="5" fillId="0" borderId="78" xfId="0" applyFont="1" applyFill="1" applyBorder="1" applyAlignment="1" applyProtection="1">
      <alignment horizontal="right" vertical="center" shrinkToFit="1"/>
      <protection locked="0"/>
    </xf>
    <xf numFmtId="0" fontId="5" fillId="0" borderId="79" xfId="0" applyFont="1" applyFill="1" applyBorder="1" applyAlignment="1" applyProtection="1">
      <alignment horizontal="right" vertical="center" shrinkToFit="1"/>
      <protection locked="0"/>
    </xf>
    <xf numFmtId="0" fontId="5" fillId="0" borderId="80" xfId="0" applyFont="1" applyFill="1" applyBorder="1" applyAlignment="1" applyProtection="1">
      <alignment horizontal="right" vertical="center" shrinkToFit="1"/>
      <protection locked="0"/>
    </xf>
    <xf numFmtId="0" fontId="5" fillId="0" borderId="83" xfId="0" applyFont="1" applyFill="1" applyBorder="1" applyAlignment="1" applyProtection="1">
      <alignment horizontal="right" vertical="center" shrinkToFit="1"/>
      <protection locked="0"/>
    </xf>
    <xf numFmtId="177" fontId="5" fillId="0" borderId="72" xfId="0" applyNumberFormat="1" applyFont="1" applyFill="1" applyBorder="1" applyAlignment="1" applyProtection="1">
      <alignment horizontal="right" shrinkToFit="1"/>
    </xf>
    <xf numFmtId="177" fontId="5" fillId="0" borderId="85" xfId="0" applyNumberFormat="1" applyFont="1" applyFill="1" applyBorder="1" applyAlignment="1" applyProtection="1">
      <alignment horizontal="right" shrinkToFit="1"/>
    </xf>
    <xf numFmtId="0" fontId="5" fillId="0" borderId="85" xfId="0" applyNumberFormat="1" applyFont="1" applyFill="1" applyBorder="1" applyAlignment="1" applyProtection="1">
      <alignment horizontal="right" shrinkToFit="1"/>
    </xf>
    <xf numFmtId="0" fontId="5" fillId="0" borderId="86" xfId="0" applyNumberFormat="1" applyFont="1" applyFill="1" applyBorder="1" applyAlignment="1" applyProtection="1">
      <alignment horizontal="right" shrinkToFit="1"/>
    </xf>
    <xf numFmtId="0" fontId="5" fillId="0" borderId="66" xfId="0" applyNumberFormat="1" applyFont="1" applyFill="1" applyBorder="1" applyAlignment="1" applyProtection="1">
      <alignment horizontal="right" shrinkToFit="1"/>
    </xf>
    <xf numFmtId="0" fontId="5" fillId="0" borderId="73" xfId="0" applyNumberFormat="1" applyFont="1" applyFill="1" applyBorder="1" applyAlignment="1" applyProtection="1">
      <alignment horizontal="right" shrinkToFit="1"/>
    </xf>
    <xf numFmtId="0" fontId="4" fillId="0" borderId="56" xfId="0" applyFont="1" applyFill="1" applyBorder="1" applyAlignment="1" applyProtection="1">
      <alignment horizontal="center" vertical="center"/>
      <protection locked="0"/>
    </xf>
    <xf numFmtId="0" fontId="4" fillId="0" borderId="51" xfId="0" applyFont="1" applyFill="1" applyBorder="1" applyAlignment="1" applyProtection="1">
      <alignment horizontal="center" vertical="center"/>
      <protection locked="0"/>
    </xf>
    <xf numFmtId="0" fontId="4" fillId="0" borderId="57" xfId="0" applyFont="1" applyFill="1" applyBorder="1" applyAlignment="1" applyProtection="1">
      <alignment horizontal="center" vertical="center"/>
      <protection locked="0"/>
    </xf>
    <xf numFmtId="0" fontId="4" fillId="0" borderId="46" xfId="0" applyFont="1" applyFill="1" applyBorder="1" applyAlignment="1" applyProtection="1">
      <alignment horizontal="center" vertical="center"/>
      <protection locked="0"/>
    </xf>
    <xf numFmtId="0" fontId="4" fillId="0" borderId="47" xfId="0" applyFont="1" applyFill="1" applyBorder="1" applyAlignment="1" applyProtection="1">
      <alignment horizontal="center" vertical="center"/>
      <protection locked="0"/>
    </xf>
    <xf numFmtId="0" fontId="4" fillId="0" borderId="48" xfId="0" applyFont="1" applyFill="1" applyBorder="1" applyAlignment="1" applyProtection="1">
      <alignment horizontal="center" vertical="center"/>
      <protection locked="0"/>
    </xf>
    <xf numFmtId="0" fontId="5" fillId="0" borderId="25" xfId="0" applyNumberFormat="1" applyFont="1" applyFill="1" applyBorder="1" applyAlignment="1" applyProtection="1">
      <alignment horizontal="center" shrinkToFit="1"/>
      <protection locked="0"/>
    </xf>
    <xf numFmtId="0" fontId="5" fillId="0" borderId="26" xfId="0" applyNumberFormat="1" applyFont="1" applyFill="1" applyBorder="1" applyAlignment="1" applyProtection="1">
      <alignment horizontal="center" shrinkToFit="1"/>
      <protection locked="0"/>
    </xf>
    <xf numFmtId="0" fontId="5" fillId="0" borderId="66" xfId="0" applyNumberFormat="1" applyFont="1" applyFill="1" applyBorder="1" applyAlignment="1" applyProtection="1">
      <alignment horizontal="center" shrinkToFit="1"/>
      <protection locked="0"/>
    </xf>
    <xf numFmtId="0" fontId="5" fillId="0" borderId="111" xfId="0" applyFont="1" applyFill="1" applyBorder="1" applyAlignment="1" applyProtection="1">
      <alignment horizontal="right" shrinkToFit="1"/>
      <protection locked="0"/>
    </xf>
    <xf numFmtId="0" fontId="5" fillId="0" borderId="66" xfId="0" applyFont="1" applyFill="1" applyBorder="1" applyAlignment="1" applyProtection="1">
      <alignment horizontal="right" shrinkToFit="1"/>
      <protection locked="0"/>
    </xf>
    <xf numFmtId="177" fontId="5" fillId="0" borderId="76" xfId="0" applyNumberFormat="1" applyFont="1" applyFill="1" applyBorder="1" applyAlignment="1" applyProtection="1">
      <alignment horizontal="right" shrinkToFit="1"/>
    </xf>
    <xf numFmtId="177" fontId="5" fillId="0" borderId="81" xfId="0" applyNumberFormat="1" applyFont="1" applyFill="1" applyBorder="1" applyAlignment="1" applyProtection="1">
      <alignment horizontal="right" shrinkToFit="1"/>
    </xf>
    <xf numFmtId="0" fontId="5" fillId="0" borderId="112" xfId="0" applyFont="1" applyFill="1" applyBorder="1" applyAlignment="1" applyProtection="1">
      <alignment horizontal="right" shrinkToFit="1"/>
      <protection locked="0"/>
    </xf>
    <xf numFmtId="0" fontId="4" fillId="0" borderId="119" xfId="0" applyFont="1" applyFill="1" applyBorder="1" applyAlignment="1" applyProtection="1">
      <alignment horizontal="center" vertical="center"/>
      <protection locked="0"/>
    </xf>
    <xf numFmtId="0" fontId="4" fillId="0" borderId="120" xfId="0" applyFont="1" applyFill="1" applyBorder="1" applyAlignment="1" applyProtection="1">
      <alignment horizontal="center" vertical="center"/>
      <protection locked="0"/>
    </xf>
    <xf numFmtId="0" fontId="4" fillId="0" borderId="121" xfId="0" applyFont="1" applyFill="1" applyBorder="1" applyAlignment="1" applyProtection="1">
      <alignment horizontal="center" vertical="center"/>
      <protection locked="0"/>
    </xf>
    <xf numFmtId="0" fontId="4" fillId="0" borderId="45" xfId="0" applyFont="1" applyFill="1" applyBorder="1" applyAlignment="1" applyProtection="1">
      <alignment horizontal="center" vertical="center" shrinkToFit="1"/>
      <protection locked="0"/>
    </xf>
    <xf numFmtId="0" fontId="4" fillId="0" borderId="16" xfId="0" applyFont="1" applyFill="1" applyBorder="1" applyAlignment="1" applyProtection="1">
      <alignment horizontal="center" vertical="center" shrinkToFit="1"/>
      <protection locked="0"/>
    </xf>
    <xf numFmtId="0" fontId="5" fillId="0" borderId="16" xfId="0" applyNumberFormat="1" applyFont="1" applyFill="1" applyBorder="1" applyAlignment="1" applyProtection="1">
      <alignment horizontal="center" shrinkToFit="1"/>
      <protection locked="0"/>
    </xf>
    <xf numFmtId="0" fontId="5" fillId="0" borderId="17" xfId="0" applyNumberFormat="1" applyFont="1" applyFill="1" applyBorder="1" applyAlignment="1" applyProtection="1">
      <alignment horizontal="center" shrinkToFit="1"/>
      <protection locked="0"/>
    </xf>
    <xf numFmtId="176" fontId="5" fillId="0" borderId="16" xfId="0" applyNumberFormat="1" applyFont="1" applyFill="1" applyBorder="1" applyAlignment="1" applyProtection="1">
      <alignment horizontal="right" shrinkToFit="1"/>
      <protection locked="0"/>
    </xf>
    <xf numFmtId="176" fontId="5" fillId="0" borderId="18" xfId="0" applyNumberFormat="1" applyFont="1" applyFill="1" applyBorder="1" applyAlignment="1" applyProtection="1">
      <alignment horizontal="right" shrinkToFit="1"/>
      <protection locked="0"/>
    </xf>
    <xf numFmtId="0" fontId="5" fillId="2" borderId="22" xfId="0" applyFont="1" applyFill="1" applyBorder="1" applyAlignment="1" applyProtection="1">
      <alignment horizontal="right" shrinkToFit="1"/>
      <protection locked="0"/>
    </xf>
    <xf numFmtId="0" fontId="5" fillId="2" borderId="21" xfId="0" applyFont="1" applyFill="1" applyBorder="1" applyAlignment="1" applyProtection="1">
      <alignment horizontal="right" shrinkToFit="1"/>
      <protection locked="0"/>
    </xf>
    <xf numFmtId="0" fontId="5" fillId="2" borderId="23" xfId="0" applyFont="1" applyFill="1" applyBorder="1" applyAlignment="1" applyProtection="1">
      <alignment horizontal="right" shrinkToFit="1"/>
      <protection locked="0"/>
    </xf>
    <xf numFmtId="0" fontId="5" fillId="2" borderId="30" xfId="0" applyFont="1" applyFill="1" applyBorder="1" applyAlignment="1" applyProtection="1">
      <alignment horizontal="right" shrinkToFit="1"/>
      <protection locked="0"/>
    </xf>
    <xf numFmtId="0" fontId="5" fillId="2" borderId="0" xfId="0" applyFont="1" applyFill="1" applyBorder="1" applyAlignment="1" applyProtection="1">
      <alignment horizontal="right" shrinkToFit="1"/>
      <protection locked="0"/>
    </xf>
    <xf numFmtId="0" fontId="5" fillId="2" borderId="31" xfId="0" applyFont="1" applyFill="1" applyBorder="1" applyAlignment="1" applyProtection="1">
      <alignment horizontal="right" shrinkToFit="1"/>
      <protection locked="0"/>
    </xf>
    <xf numFmtId="0" fontId="5" fillId="2" borderId="50" xfId="0" applyFont="1" applyFill="1" applyBorder="1" applyAlignment="1" applyProtection="1">
      <alignment horizontal="right" shrinkToFit="1"/>
      <protection locked="0"/>
    </xf>
    <xf numFmtId="0" fontId="5" fillId="2" borderId="51" xfId="0" applyFont="1" applyFill="1" applyBorder="1" applyAlignment="1" applyProtection="1">
      <alignment horizontal="right" shrinkToFit="1"/>
      <protection locked="0"/>
    </xf>
    <xf numFmtId="0" fontId="5" fillId="2" borderId="52" xfId="0" applyFont="1" applyFill="1" applyBorder="1" applyAlignment="1" applyProtection="1">
      <alignment horizontal="right" shrinkToFit="1"/>
      <protection locked="0"/>
    </xf>
    <xf numFmtId="177" fontId="5" fillId="0" borderId="16" xfId="0" applyNumberFormat="1" applyFont="1" applyFill="1" applyBorder="1" applyAlignment="1" applyProtection="1">
      <alignment horizontal="right" shrinkToFit="1"/>
    </xf>
    <xf numFmtId="177" fontId="5" fillId="0" borderId="17" xfId="0" applyNumberFormat="1" applyFont="1" applyFill="1" applyBorder="1" applyAlignment="1" applyProtection="1">
      <alignment horizontal="right" shrinkToFit="1"/>
    </xf>
    <xf numFmtId="177" fontId="5" fillId="0" borderId="22" xfId="0" applyNumberFormat="1" applyFont="1" applyFill="1" applyBorder="1" applyAlignment="1" applyProtection="1">
      <alignment horizontal="right" shrinkToFit="1"/>
    </xf>
    <xf numFmtId="177" fontId="5" fillId="0" borderId="21" xfId="0" applyNumberFormat="1" applyFont="1" applyFill="1" applyBorder="1" applyAlignment="1" applyProtection="1">
      <alignment horizontal="right" shrinkToFit="1"/>
    </xf>
    <xf numFmtId="177" fontId="5" fillId="0" borderId="122" xfId="0" applyNumberFormat="1" applyFont="1" applyFill="1" applyBorder="1" applyAlignment="1" applyProtection="1">
      <alignment horizontal="right" shrinkToFit="1"/>
    </xf>
    <xf numFmtId="177" fontId="5" fillId="0" borderId="63" xfId="0" applyNumberFormat="1" applyFont="1" applyFill="1" applyBorder="1" applyAlignment="1" applyProtection="1">
      <alignment horizontal="right" shrinkToFit="1"/>
    </xf>
    <xf numFmtId="177" fontId="5" fillId="0" borderId="12" xfId="0" applyNumberFormat="1" applyFont="1" applyFill="1" applyBorder="1" applyAlignment="1" applyProtection="1">
      <alignment horizontal="right" shrinkToFit="1"/>
    </xf>
    <xf numFmtId="177" fontId="5" fillId="0" borderId="57" xfId="0" applyNumberFormat="1" applyFont="1" applyFill="1" applyBorder="1" applyAlignment="1" applyProtection="1">
      <alignment horizontal="right" shrinkToFit="1"/>
    </xf>
    <xf numFmtId="0" fontId="5" fillId="2" borderId="62" xfId="0" applyFont="1" applyFill="1" applyBorder="1" applyAlignment="1" applyProtection="1">
      <alignment horizontal="right" shrinkToFit="1"/>
      <protection locked="0"/>
    </xf>
    <xf numFmtId="0" fontId="5" fillId="2" borderId="11" xfId="0" applyFont="1" applyFill="1" applyBorder="1" applyAlignment="1" applyProtection="1">
      <alignment horizontal="right" shrinkToFit="1"/>
      <protection locked="0"/>
    </xf>
    <xf numFmtId="0" fontId="5" fillId="2" borderId="56" xfId="0" applyFont="1" applyFill="1" applyBorder="1" applyAlignment="1" applyProtection="1">
      <alignment horizontal="right" shrinkToFit="1"/>
      <protection locked="0"/>
    </xf>
    <xf numFmtId="177" fontId="5" fillId="0" borderId="69" xfId="0" applyNumberFormat="1" applyFont="1" applyFill="1" applyBorder="1" applyAlignment="1" applyProtection="1">
      <alignment horizontal="right" shrinkToFit="1"/>
    </xf>
    <xf numFmtId="177" fontId="5" fillId="0" borderId="38" xfId="0" applyNumberFormat="1" applyFont="1" applyFill="1" applyBorder="1" applyAlignment="1" applyProtection="1">
      <alignment horizontal="right" shrinkToFit="1"/>
    </xf>
    <xf numFmtId="177" fontId="5" fillId="0" borderId="31" xfId="0" applyNumberFormat="1" applyFont="1" applyFill="1" applyBorder="1" applyAlignment="1" applyProtection="1">
      <alignment horizontal="right" shrinkToFit="1"/>
    </xf>
    <xf numFmtId="177" fontId="5" fillId="0" borderId="52" xfId="0" applyNumberFormat="1" applyFont="1" applyFill="1" applyBorder="1" applyAlignment="1" applyProtection="1">
      <alignment horizontal="right" shrinkToFit="1"/>
    </xf>
    <xf numFmtId="177" fontId="5" fillId="0" borderId="107" xfId="0" applyNumberFormat="1" applyFont="1" applyFill="1" applyBorder="1" applyAlignment="1" applyProtection="1">
      <alignment horizontal="right" shrinkToFit="1"/>
    </xf>
    <xf numFmtId="0" fontId="5" fillId="2" borderId="40" xfId="0" applyFont="1" applyFill="1" applyBorder="1" applyAlignment="1" applyProtection="1">
      <alignment horizontal="right" shrinkToFit="1"/>
      <protection locked="0"/>
    </xf>
    <xf numFmtId="0" fontId="5" fillId="2" borderId="53" xfId="0" applyFont="1" applyFill="1" applyBorder="1" applyAlignment="1" applyProtection="1">
      <alignment horizontal="right" shrinkToFit="1"/>
      <protection locked="0"/>
    </xf>
    <xf numFmtId="0" fontId="5" fillId="2" borderId="38" xfId="0" applyFont="1" applyFill="1" applyBorder="1" applyAlignment="1" applyProtection="1">
      <alignment horizontal="right" shrinkToFit="1"/>
      <protection locked="0"/>
    </xf>
    <xf numFmtId="0" fontId="5" fillId="2" borderId="43" xfId="0" applyFont="1" applyFill="1" applyBorder="1" applyAlignment="1" applyProtection="1">
      <alignment horizontal="right" shrinkToFit="1"/>
      <protection locked="0"/>
    </xf>
    <xf numFmtId="0" fontId="5" fillId="2" borderId="33" xfId="0" applyFont="1" applyFill="1" applyBorder="1" applyAlignment="1" applyProtection="1">
      <alignment horizontal="right" shrinkToFit="1"/>
      <protection locked="0"/>
    </xf>
    <xf numFmtId="0" fontId="5" fillId="2" borderId="44" xfId="0" applyFont="1" applyFill="1" applyBorder="1" applyAlignment="1" applyProtection="1">
      <alignment horizontal="right" shrinkToFit="1"/>
      <protection locked="0"/>
    </xf>
    <xf numFmtId="0" fontId="4" fillId="0" borderId="49" xfId="0" applyFont="1" applyFill="1" applyBorder="1" applyAlignment="1" applyProtection="1">
      <alignment horizontal="center" vertical="center" shrinkToFit="1"/>
    </xf>
    <xf numFmtId="0" fontId="4" fillId="0" borderId="25" xfId="0" applyFont="1" applyFill="1" applyBorder="1" applyAlignment="1" applyProtection="1">
      <alignment horizontal="center" vertical="center" shrinkToFit="1"/>
    </xf>
    <xf numFmtId="0" fontId="4" fillId="0" borderId="58" xfId="0" applyFont="1" applyFill="1" applyBorder="1" applyAlignment="1" applyProtection="1">
      <alignment horizontal="center" vertical="center" shrinkToFit="1"/>
    </xf>
    <xf numFmtId="0" fontId="4" fillId="0" borderId="59" xfId="0" applyFont="1" applyFill="1" applyBorder="1" applyAlignment="1" applyProtection="1">
      <alignment horizontal="center" vertical="center" shrinkToFit="1"/>
    </xf>
    <xf numFmtId="0" fontId="5" fillId="0" borderId="59" xfId="0" applyNumberFormat="1" applyFont="1" applyFill="1" applyBorder="1" applyAlignment="1" applyProtection="1">
      <alignment horizontal="center" shrinkToFit="1"/>
      <protection locked="0"/>
    </xf>
    <xf numFmtId="0" fontId="5" fillId="0" borderId="40" xfId="0" applyNumberFormat="1" applyFont="1" applyFill="1" applyBorder="1" applyAlignment="1" applyProtection="1">
      <alignment horizontal="center" shrinkToFit="1"/>
      <protection locked="0"/>
    </xf>
    <xf numFmtId="0" fontId="5" fillId="0" borderId="53" xfId="0" applyNumberFormat="1" applyFont="1" applyFill="1" applyBorder="1" applyAlignment="1" applyProtection="1">
      <alignment horizontal="center" shrinkToFit="1"/>
      <protection locked="0"/>
    </xf>
    <xf numFmtId="0" fontId="5" fillId="0" borderId="38" xfId="0" applyNumberFormat="1" applyFont="1" applyFill="1" applyBorder="1" applyAlignment="1" applyProtection="1">
      <alignment horizontal="center" shrinkToFit="1"/>
      <protection locked="0"/>
    </xf>
    <xf numFmtId="0" fontId="5" fillId="0" borderId="30" xfId="0" applyNumberFormat="1" applyFont="1" applyFill="1" applyBorder="1" applyAlignment="1" applyProtection="1">
      <alignment horizontal="center" shrinkToFit="1"/>
      <protection locked="0"/>
    </xf>
    <xf numFmtId="0" fontId="5" fillId="0" borderId="0" xfId="0" applyNumberFormat="1" applyFont="1" applyFill="1" applyBorder="1" applyAlignment="1" applyProtection="1">
      <alignment horizontal="center" shrinkToFit="1"/>
      <protection locked="0"/>
    </xf>
    <xf numFmtId="0" fontId="5" fillId="0" borderId="31" xfId="0" applyNumberFormat="1" applyFont="1" applyFill="1" applyBorder="1" applyAlignment="1" applyProtection="1">
      <alignment horizontal="center" shrinkToFit="1"/>
      <protection locked="0"/>
    </xf>
    <xf numFmtId="0" fontId="5" fillId="0" borderId="50" xfId="0" applyNumberFormat="1" applyFont="1" applyFill="1" applyBorder="1" applyAlignment="1" applyProtection="1">
      <alignment horizontal="center" shrinkToFit="1"/>
      <protection locked="0"/>
    </xf>
    <xf numFmtId="0" fontId="5" fillId="0" borderId="51" xfId="0" applyNumberFormat="1" applyFont="1" applyFill="1" applyBorder="1" applyAlignment="1" applyProtection="1">
      <alignment horizontal="center" shrinkToFit="1"/>
      <protection locked="0"/>
    </xf>
    <xf numFmtId="0" fontId="5" fillId="0" borderId="52" xfId="0" applyNumberFormat="1" applyFont="1" applyFill="1" applyBorder="1" applyAlignment="1" applyProtection="1">
      <alignment horizontal="center" shrinkToFit="1"/>
      <protection locked="0"/>
    </xf>
    <xf numFmtId="0" fontId="5" fillId="2" borderId="54" xfId="0" applyFont="1" applyFill="1" applyBorder="1" applyAlignment="1" applyProtection="1">
      <alignment horizontal="right" shrinkToFit="1"/>
      <protection locked="0"/>
    </xf>
    <xf numFmtId="0" fontId="5" fillId="2" borderId="24" xfId="0" applyFont="1" applyFill="1" applyBorder="1" applyAlignment="1" applyProtection="1">
      <alignment horizontal="right" shrinkToFit="1"/>
      <protection locked="0"/>
    </xf>
    <xf numFmtId="0" fontId="5" fillId="2" borderId="25" xfId="0" applyFont="1" applyFill="1" applyBorder="1" applyAlignment="1" applyProtection="1">
      <alignment horizontal="right" shrinkToFit="1"/>
      <protection locked="0"/>
    </xf>
    <xf numFmtId="0" fontId="5" fillId="2" borderId="28" xfId="0" applyFont="1" applyFill="1" applyBorder="1" applyAlignment="1" applyProtection="1">
      <alignment horizontal="right" shrinkToFit="1"/>
      <protection locked="0"/>
    </xf>
    <xf numFmtId="0" fontId="5" fillId="2" borderId="110" xfId="0" applyFont="1" applyFill="1" applyBorder="1" applyAlignment="1" applyProtection="1">
      <alignment horizontal="right" shrinkToFit="1"/>
      <protection locked="0"/>
    </xf>
    <xf numFmtId="0" fontId="5" fillId="2" borderId="59" xfId="0" applyFont="1" applyFill="1" applyBorder="1" applyAlignment="1" applyProtection="1">
      <alignment horizontal="right" shrinkToFit="1"/>
      <protection locked="0"/>
    </xf>
    <xf numFmtId="177" fontId="5" fillId="0" borderId="108" xfId="0" applyNumberFormat="1" applyFont="1" applyFill="1" applyBorder="1" applyAlignment="1" applyProtection="1">
      <alignment horizontal="right" shrinkToFit="1"/>
    </xf>
    <xf numFmtId="0" fontId="5" fillId="0" borderId="54" xfId="0" applyNumberFormat="1" applyFont="1" applyFill="1" applyBorder="1" applyAlignment="1" applyProtection="1">
      <alignment horizontal="center" shrinkToFit="1"/>
      <protection locked="0"/>
    </xf>
    <xf numFmtId="0" fontId="5" fillId="2" borderId="109" xfId="0" applyFont="1" applyFill="1" applyBorder="1" applyAlignment="1" applyProtection="1">
      <alignment horizontal="right" shrinkToFit="1"/>
      <protection locked="0"/>
    </xf>
    <xf numFmtId="177" fontId="5" fillId="0" borderId="27" xfId="0" applyNumberFormat="1" applyFont="1" applyFill="1" applyBorder="1" applyAlignment="1" applyProtection="1">
      <alignment horizontal="right" shrinkToFit="1"/>
    </xf>
    <xf numFmtId="177" fontId="5" fillId="0" borderId="55" xfId="0" applyNumberFormat="1" applyFont="1" applyFill="1" applyBorder="1" applyAlignment="1" applyProtection="1">
      <alignment horizontal="right" shrinkToFit="1"/>
    </xf>
    <xf numFmtId="0" fontId="5" fillId="0" borderId="16" xfId="0" applyNumberFormat="1" applyFont="1" applyFill="1" applyBorder="1" applyAlignment="1" applyProtection="1">
      <alignment horizontal="right" shrinkToFit="1"/>
    </xf>
    <xf numFmtId="0" fontId="5" fillId="0" borderId="18" xfId="0" applyNumberFormat="1" applyFont="1" applyFill="1" applyBorder="1" applyAlignment="1" applyProtection="1">
      <alignment horizontal="right" shrinkToFit="1"/>
    </xf>
    <xf numFmtId="0" fontId="1" fillId="0" borderId="0" xfId="0" applyFont="1" applyFill="1" applyAlignment="1" applyProtection="1">
      <alignment horizontal="left" vertical="center" shrinkToFit="1"/>
    </xf>
    <xf numFmtId="0" fontId="1" fillId="0" borderId="0" xfId="0" applyFont="1" applyFill="1" applyAlignment="1" applyProtection="1">
      <alignment horizontal="center" vertical="center" shrinkToFit="1"/>
    </xf>
    <xf numFmtId="0" fontId="3" fillId="0" borderId="0" xfId="0" applyFont="1" applyFill="1" applyAlignment="1" applyProtection="1">
      <alignment horizontal="center" vertical="center" shrinkToFit="1"/>
    </xf>
    <xf numFmtId="0" fontId="1" fillId="0" borderId="2" xfId="0" applyFont="1" applyFill="1" applyBorder="1" applyAlignment="1" applyProtection="1">
      <alignment horizontal="center" vertical="center"/>
    </xf>
    <xf numFmtId="0" fontId="1" fillId="0" borderId="3" xfId="0" applyFont="1" applyFill="1" applyBorder="1" applyAlignment="1" applyProtection="1">
      <alignment horizontal="center" vertical="center"/>
    </xf>
    <xf numFmtId="0" fontId="1" fillId="0" borderId="4" xfId="0" applyFont="1" applyFill="1" applyBorder="1" applyAlignment="1" applyProtection="1">
      <alignment horizontal="center" vertical="center"/>
    </xf>
    <xf numFmtId="0" fontId="1" fillId="0" borderId="11" xfId="0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 applyProtection="1">
      <alignment horizontal="center" vertical="center"/>
    </xf>
    <xf numFmtId="0" fontId="1" fillId="0" borderId="12" xfId="0" applyFont="1" applyFill="1" applyBorder="1" applyAlignment="1" applyProtection="1">
      <alignment horizontal="center" vertical="center"/>
    </xf>
    <xf numFmtId="0" fontId="1" fillId="0" borderId="32" xfId="0" applyFont="1" applyFill="1" applyBorder="1" applyAlignment="1" applyProtection="1">
      <alignment horizontal="center" vertical="center"/>
    </xf>
    <xf numFmtId="0" fontId="1" fillId="0" borderId="33" xfId="0" applyFont="1" applyFill="1" applyBorder="1" applyAlignment="1" applyProtection="1">
      <alignment horizontal="center" vertical="center"/>
    </xf>
    <xf numFmtId="0" fontId="1" fillId="0" borderId="34" xfId="0" applyFont="1" applyFill="1" applyBorder="1" applyAlignment="1" applyProtection="1">
      <alignment horizontal="center" vertical="center"/>
    </xf>
    <xf numFmtId="0" fontId="4" fillId="0" borderId="5" xfId="0" applyFont="1" applyFill="1" applyBorder="1" applyAlignment="1" applyProtection="1">
      <alignment horizontal="center" vertical="center" shrinkToFit="1"/>
    </xf>
    <xf numFmtId="0" fontId="4" fillId="0" borderId="6" xfId="0" applyFont="1" applyFill="1" applyBorder="1" applyAlignment="1" applyProtection="1">
      <alignment horizontal="center" vertical="center" shrinkToFit="1"/>
    </xf>
    <xf numFmtId="0" fontId="4" fillId="0" borderId="13" xfId="0" applyFont="1" applyFill="1" applyBorder="1" applyAlignment="1" applyProtection="1">
      <alignment horizontal="center" vertical="center" shrinkToFit="1"/>
    </xf>
    <xf numFmtId="0" fontId="4" fillId="0" borderId="14" xfId="0" applyFont="1" applyFill="1" applyBorder="1" applyAlignment="1" applyProtection="1">
      <alignment horizontal="center" vertical="center" shrinkToFit="1"/>
    </xf>
    <xf numFmtId="0" fontId="4" fillId="0" borderId="35" xfId="0" applyFont="1" applyFill="1" applyBorder="1" applyAlignment="1" applyProtection="1">
      <alignment horizontal="center" vertical="center" shrinkToFit="1"/>
    </xf>
    <xf numFmtId="0" fontId="4" fillId="0" borderId="36" xfId="0" applyFont="1" applyFill="1" applyBorder="1" applyAlignment="1" applyProtection="1">
      <alignment horizontal="center" vertical="center" shrinkToFit="1"/>
    </xf>
    <xf numFmtId="0" fontId="4" fillId="0" borderId="6" xfId="0" applyFont="1" applyFill="1" applyBorder="1" applyAlignment="1" applyProtection="1">
      <alignment horizontal="center" vertical="center" wrapText="1" shrinkToFit="1"/>
    </xf>
    <xf numFmtId="0" fontId="4" fillId="0" borderId="14" xfId="0" applyFont="1" applyFill="1" applyBorder="1" applyAlignment="1" applyProtection="1">
      <alignment horizontal="center" vertical="center" wrapText="1" shrinkToFit="1"/>
    </xf>
    <xf numFmtId="0" fontId="4" fillId="0" borderId="36" xfId="0" applyFont="1" applyFill="1" applyBorder="1" applyAlignment="1" applyProtection="1">
      <alignment horizontal="center" vertical="center" wrapText="1" shrinkToFit="1"/>
    </xf>
    <xf numFmtId="0" fontId="4" fillId="0" borderId="7" xfId="0" applyFont="1" applyFill="1" applyBorder="1" applyAlignment="1" applyProtection="1">
      <alignment horizontal="center" vertical="center" wrapText="1" shrinkToFit="1"/>
    </xf>
    <xf numFmtId="0" fontId="4" fillId="0" borderId="15" xfId="0" applyFont="1" applyFill="1" applyBorder="1" applyAlignment="1" applyProtection="1">
      <alignment horizontal="center" vertical="center" wrapText="1" shrinkToFit="1"/>
    </xf>
    <xf numFmtId="0" fontId="4" fillId="0" borderId="37" xfId="0" applyFont="1" applyFill="1" applyBorder="1" applyAlignment="1" applyProtection="1">
      <alignment horizontal="center" vertical="center" wrapText="1" shrinkToFit="1"/>
    </xf>
    <xf numFmtId="0" fontId="5" fillId="0" borderId="8" xfId="0" applyFont="1" applyFill="1" applyBorder="1" applyAlignment="1" applyProtection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5" fillId="0" borderId="10" xfId="0" applyFont="1" applyFill="1" applyBorder="1" applyAlignment="1" applyProtection="1">
      <alignment horizontal="center" vertical="center" shrinkToFit="1"/>
    </xf>
    <xf numFmtId="0" fontId="4" fillId="0" borderId="19" xfId="0" applyFont="1" applyFill="1" applyBorder="1" applyAlignment="1" applyProtection="1">
      <alignment horizontal="center" vertical="center" shrinkToFit="1"/>
    </xf>
    <xf numFmtId="0" fontId="4" fillId="0" borderId="16" xfId="0" applyFont="1" applyFill="1" applyBorder="1" applyAlignment="1" applyProtection="1">
      <alignment horizontal="center" vertical="center" shrinkToFit="1"/>
    </xf>
    <xf numFmtId="0" fontId="4" fillId="0" borderId="28" xfId="0" applyFont="1" applyFill="1" applyBorder="1" applyAlignment="1" applyProtection="1">
      <alignment horizontal="center" vertical="center" shrinkToFit="1"/>
    </xf>
    <xf numFmtId="0" fontId="4" fillId="0" borderId="110" xfId="0" applyFont="1" applyFill="1" applyBorder="1" applyAlignment="1" applyProtection="1">
      <alignment horizontal="center" vertical="center" shrinkToFit="1"/>
    </xf>
    <xf numFmtId="0" fontId="6" fillId="0" borderId="16" xfId="0" applyFont="1" applyFill="1" applyBorder="1" applyAlignment="1" applyProtection="1">
      <alignment horizontal="center" vertical="center" wrapText="1" shrinkToFit="1"/>
    </xf>
    <xf numFmtId="0" fontId="6" fillId="0" borderId="16" xfId="0" applyFont="1" applyFill="1" applyBorder="1" applyAlignment="1" applyProtection="1">
      <alignment horizontal="center" vertical="center" shrinkToFit="1"/>
    </xf>
    <xf numFmtId="0" fontId="6" fillId="0" borderId="17" xfId="0" applyFont="1" applyFill="1" applyBorder="1" applyAlignment="1" applyProtection="1">
      <alignment horizontal="center" vertical="center" shrinkToFit="1"/>
    </xf>
    <xf numFmtId="0" fontId="6" fillId="0" borderId="25" xfId="0" applyFont="1" applyFill="1" applyBorder="1" applyAlignment="1" applyProtection="1">
      <alignment horizontal="center" vertical="center" shrinkToFit="1"/>
    </xf>
    <xf numFmtId="0" fontId="6" fillId="0" borderId="26" xfId="0" applyFont="1" applyFill="1" applyBorder="1" applyAlignment="1" applyProtection="1">
      <alignment horizontal="center" vertical="center" shrinkToFit="1"/>
    </xf>
    <xf numFmtId="0" fontId="6" fillId="0" borderId="39" xfId="0" applyFont="1" applyFill="1" applyBorder="1" applyAlignment="1" applyProtection="1">
      <alignment horizontal="center" vertical="center" shrinkToFit="1"/>
    </xf>
    <xf numFmtId="0" fontId="6" fillId="0" borderId="40" xfId="0" applyFont="1" applyFill="1" applyBorder="1" applyAlignment="1" applyProtection="1">
      <alignment horizontal="center" vertical="center" shrinkToFit="1"/>
    </xf>
    <xf numFmtId="0" fontId="4" fillId="0" borderId="16" xfId="0" applyFont="1" applyFill="1" applyBorder="1" applyAlignment="1" applyProtection="1">
      <alignment horizontal="center" vertical="center" wrapText="1" shrinkToFit="1"/>
    </xf>
    <xf numFmtId="0" fontId="4" fillId="0" borderId="18" xfId="0" applyFont="1" applyFill="1" applyBorder="1" applyAlignment="1" applyProtection="1">
      <alignment horizontal="center" vertical="center" shrinkToFit="1"/>
    </xf>
    <xf numFmtId="0" fontId="4" fillId="0" borderId="27" xfId="0" applyFont="1" applyFill="1" applyBorder="1" applyAlignment="1" applyProtection="1">
      <alignment horizontal="center" vertical="center" shrinkToFit="1"/>
    </xf>
    <xf numFmtId="0" fontId="4" fillId="0" borderId="39" xfId="0" applyFont="1" applyFill="1" applyBorder="1" applyAlignment="1" applyProtection="1">
      <alignment horizontal="center" vertical="center" shrinkToFit="1"/>
    </xf>
    <xf numFmtId="0" fontId="4" fillId="0" borderId="41" xfId="0" applyFont="1" applyFill="1" applyBorder="1" applyAlignment="1" applyProtection="1">
      <alignment horizontal="center" vertical="center" shrinkToFit="1"/>
    </xf>
    <xf numFmtId="0" fontId="4" fillId="0" borderId="42" xfId="0" applyFont="1" applyFill="1" applyBorder="1" applyAlignment="1" applyProtection="1">
      <alignment horizontal="center" vertical="center" shrinkToFit="1"/>
    </xf>
    <xf numFmtId="0" fontId="4" fillId="0" borderId="17" xfId="0" applyFont="1" applyFill="1" applyBorder="1" applyAlignment="1" applyProtection="1">
      <alignment horizontal="center" vertical="center" shrinkToFit="1"/>
    </xf>
    <xf numFmtId="0" fontId="4" fillId="0" borderId="26" xfId="0" applyFont="1" applyFill="1" applyBorder="1" applyAlignment="1" applyProtection="1">
      <alignment horizontal="center" vertical="center" shrinkToFit="1"/>
    </xf>
    <xf numFmtId="0" fontId="4" fillId="0" borderId="40" xfId="0" applyFont="1" applyFill="1" applyBorder="1" applyAlignment="1" applyProtection="1">
      <alignment horizontal="center" vertical="center" shrinkToFit="1"/>
    </xf>
    <xf numFmtId="0" fontId="4" fillId="0" borderId="20" xfId="0" applyFont="1" applyFill="1" applyBorder="1" applyAlignment="1" applyProtection="1">
      <alignment horizontal="center" vertical="center" wrapText="1" shrinkToFit="1"/>
    </xf>
    <xf numFmtId="0" fontId="4" fillId="0" borderId="21" xfId="0" applyFont="1" applyFill="1" applyBorder="1" applyAlignment="1" applyProtection="1">
      <alignment horizontal="center" vertical="center" wrapText="1" shrinkToFit="1"/>
    </xf>
    <xf numFmtId="0" fontId="4" fillId="0" borderId="29" xfId="0" applyFont="1" applyFill="1" applyBorder="1" applyAlignment="1" applyProtection="1">
      <alignment horizontal="center" vertical="center" wrapText="1" shrinkToFit="1"/>
    </xf>
    <xf numFmtId="0" fontId="4" fillId="0" borderId="0" xfId="0" applyFont="1" applyFill="1" applyBorder="1" applyAlignment="1" applyProtection="1">
      <alignment horizontal="center" vertical="center" wrapText="1" shrinkToFit="1"/>
    </xf>
    <xf numFmtId="0" fontId="6" fillId="0" borderId="22" xfId="0" applyFont="1" applyFill="1" applyBorder="1" applyAlignment="1" applyProtection="1">
      <alignment horizontal="center" vertical="center" wrapText="1" shrinkToFit="1"/>
    </xf>
    <xf numFmtId="0" fontId="6" fillId="0" borderId="21" xfId="0" applyFont="1" applyFill="1" applyBorder="1" applyAlignment="1" applyProtection="1">
      <alignment horizontal="center" vertical="center" wrapText="1" shrinkToFit="1"/>
    </xf>
    <xf numFmtId="0" fontId="6" fillId="0" borderId="23" xfId="0" applyFont="1" applyFill="1" applyBorder="1" applyAlignment="1" applyProtection="1">
      <alignment horizontal="center" vertical="center" wrapText="1" shrinkToFit="1"/>
    </xf>
    <xf numFmtId="0" fontId="6" fillId="0" borderId="30" xfId="0" applyFont="1" applyFill="1" applyBorder="1" applyAlignment="1" applyProtection="1">
      <alignment horizontal="center" vertical="center" wrapText="1" shrinkToFit="1"/>
    </xf>
    <xf numFmtId="0" fontId="6" fillId="0" borderId="0" xfId="0" applyFont="1" applyFill="1" applyBorder="1" applyAlignment="1" applyProtection="1">
      <alignment horizontal="center" vertical="center" wrapText="1" shrinkToFit="1"/>
    </xf>
    <xf numFmtId="0" fontId="6" fillId="0" borderId="31" xfId="0" applyFont="1" applyFill="1" applyBorder="1" applyAlignment="1" applyProtection="1">
      <alignment horizontal="center" vertical="center" wrapText="1" shrinkToFit="1"/>
    </xf>
    <xf numFmtId="0" fontId="6" fillId="0" borderId="43" xfId="0" applyFont="1" applyFill="1" applyBorder="1" applyAlignment="1" applyProtection="1">
      <alignment horizontal="center" vertical="center" wrapText="1" shrinkToFit="1"/>
    </xf>
    <xf numFmtId="0" fontId="6" fillId="0" borderId="33" xfId="0" applyFont="1" applyFill="1" applyBorder="1" applyAlignment="1" applyProtection="1">
      <alignment horizontal="center" vertical="center" wrapText="1" shrinkToFit="1"/>
    </xf>
    <xf numFmtId="0" fontId="6" fillId="0" borderId="44" xfId="0" applyFont="1" applyFill="1" applyBorder="1" applyAlignment="1" applyProtection="1">
      <alignment horizontal="center" vertical="center" wrapText="1" shrinkToFit="1"/>
    </xf>
    <xf numFmtId="0" fontId="4" fillId="0" borderId="45" xfId="0" applyFont="1" applyFill="1" applyBorder="1" applyAlignment="1" applyProtection="1">
      <alignment horizontal="center" vertical="center" shrinkToFit="1"/>
    </xf>
    <xf numFmtId="177" fontId="5" fillId="0" borderId="18" xfId="0" applyNumberFormat="1" applyFont="1" applyFill="1" applyBorder="1" applyAlignment="1" applyProtection="1">
      <alignment horizontal="right" shrinkToFit="1"/>
    </xf>
    <xf numFmtId="0" fontId="5" fillId="2" borderId="19" xfId="0" applyFont="1" applyFill="1" applyBorder="1" applyAlignment="1" applyProtection="1">
      <alignment horizontal="right" shrinkToFit="1"/>
      <protection locked="0"/>
    </xf>
    <xf numFmtId="0" fontId="5" fillId="2" borderId="16" xfId="0" applyFont="1" applyFill="1" applyBorder="1" applyAlignment="1" applyProtection="1">
      <alignment horizontal="right" shrinkToFit="1"/>
      <protection locked="0"/>
    </xf>
    <xf numFmtId="177" fontId="5" fillId="0" borderId="106" xfId="0" applyNumberFormat="1" applyFont="1" applyFill="1" applyBorder="1" applyAlignment="1" applyProtection="1">
      <alignment horizontal="right" shrinkToFit="1"/>
    </xf>
    <xf numFmtId="177" fontId="5" fillId="0" borderId="94" xfId="0" applyNumberFormat="1" applyFont="1" applyFill="1" applyBorder="1" applyAlignment="1" applyProtection="1">
      <alignment horizontal="right" shrinkToFit="1"/>
    </xf>
    <xf numFmtId="0" fontId="5" fillId="0" borderId="93" xfId="0" applyNumberFormat="1" applyFont="1" applyFill="1" applyBorder="1" applyAlignment="1" applyProtection="1">
      <alignment horizontal="right" shrinkToFit="1"/>
    </xf>
    <xf numFmtId="0" fontId="5" fillId="0" borderId="95" xfId="0" applyNumberFormat="1" applyFont="1" applyFill="1" applyBorder="1" applyAlignment="1" applyProtection="1">
      <alignment horizontal="right" shrinkToFit="1"/>
    </xf>
    <xf numFmtId="0" fontId="4" fillId="0" borderId="90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0" fontId="4" fillId="0" borderId="91" xfId="0" applyFont="1" applyFill="1" applyBorder="1" applyAlignment="1" applyProtection="1">
      <alignment horizontal="center" vertical="center"/>
    </xf>
    <xf numFmtId="0" fontId="4" fillId="0" borderId="92" xfId="0" applyFont="1" applyFill="1" applyBorder="1" applyAlignment="1" applyProtection="1">
      <alignment horizontal="center" vertical="center" shrinkToFit="1"/>
      <protection locked="0"/>
    </xf>
    <xf numFmtId="0" fontId="4" fillId="0" borderId="93" xfId="0" applyFont="1" applyFill="1" applyBorder="1" applyAlignment="1" applyProtection="1">
      <alignment horizontal="center" vertical="center" shrinkToFit="1"/>
      <protection locked="0"/>
    </xf>
    <xf numFmtId="0" fontId="4" fillId="0" borderId="30" xfId="0" applyNumberFormat="1" applyFont="1" applyFill="1" applyBorder="1" applyAlignment="1" applyProtection="1">
      <alignment horizontal="center" vertical="center" shrinkToFit="1"/>
    </xf>
    <xf numFmtId="0" fontId="4" fillId="0" borderId="0" xfId="0" applyNumberFormat="1" applyFont="1" applyFill="1" applyBorder="1" applyAlignment="1" applyProtection="1">
      <alignment horizontal="center" vertical="center" shrinkToFit="1"/>
    </xf>
    <xf numFmtId="0" fontId="0" fillId="0" borderId="0" xfId="0" applyFont="1" applyBorder="1" applyAlignment="1">
      <alignment vertical="center" shrinkToFit="1"/>
    </xf>
    <xf numFmtId="0" fontId="0" fillId="0" borderId="64" xfId="0" applyFont="1" applyBorder="1" applyAlignment="1">
      <alignment vertical="center" shrinkToFit="1"/>
    </xf>
    <xf numFmtId="0" fontId="4" fillId="0" borderId="97" xfId="0" applyNumberFormat="1" applyFont="1" applyFill="1" applyBorder="1" applyAlignment="1" applyProtection="1">
      <alignment horizontal="center" vertical="center" shrinkToFit="1"/>
    </xf>
    <xf numFmtId="0" fontId="4" fillId="0" borderId="1" xfId="0" applyNumberFormat="1" applyFont="1" applyFill="1" applyBorder="1" applyAlignment="1" applyProtection="1">
      <alignment horizontal="center" vertical="center" shrinkToFit="1"/>
    </xf>
    <xf numFmtId="0" fontId="0" fillId="0" borderId="1" xfId="0" applyFont="1" applyBorder="1" applyAlignment="1">
      <alignment vertical="center" shrinkToFit="1"/>
    </xf>
    <xf numFmtId="0" fontId="0" fillId="0" borderId="98" xfId="0" applyFont="1" applyBorder="1" applyAlignment="1">
      <alignment vertical="center" shrinkToFit="1"/>
    </xf>
    <xf numFmtId="177" fontId="5" fillId="0" borderId="74" xfId="0" applyNumberFormat="1" applyFont="1" applyFill="1" applyBorder="1" applyAlignment="1" applyProtection="1">
      <alignment shrinkToFit="1"/>
    </xf>
    <xf numFmtId="0" fontId="0" fillId="0" borderId="75" xfId="0" applyBorder="1" applyAlignment="1">
      <alignment shrinkToFit="1"/>
    </xf>
    <xf numFmtId="0" fontId="0" fillId="0" borderId="78" xfId="0" applyBorder="1" applyAlignment="1">
      <alignment shrinkToFit="1"/>
    </xf>
    <xf numFmtId="0" fontId="0" fillId="0" borderId="113" xfId="0" applyBorder="1" applyAlignment="1">
      <alignment shrinkToFit="1"/>
    </xf>
    <xf numFmtId="0" fontId="0" fillId="0" borderId="114" xfId="0" applyBorder="1" applyAlignment="1">
      <alignment shrinkToFit="1"/>
    </xf>
    <xf numFmtId="0" fontId="0" fillId="0" borderId="123" xfId="0" applyBorder="1" applyAlignment="1">
      <alignment shrinkToFit="1"/>
    </xf>
    <xf numFmtId="177" fontId="5" fillId="0" borderId="97" xfId="0" applyNumberFormat="1" applyFont="1" applyFill="1" applyBorder="1" applyAlignment="1" applyProtection="1">
      <alignment horizontal="right" shrinkToFit="1"/>
    </xf>
    <xf numFmtId="177" fontId="5" fillId="0" borderId="1" xfId="0" applyNumberFormat="1" applyFont="1" applyFill="1" applyBorder="1" applyAlignment="1" applyProtection="1">
      <alignment horizontal="right" shrinkToFit="1"/>
    </xf>
    <xf numFmtId="177" fontId="5" fillId="0" borderId="98" xfId="0" applyNumberFormat="1" applyFont="1" applyFill="1" applyBorder="1" applyAlignment="1" applyProtection="1">
      <alignment horizontal="right" shrinkToFit="1"/>
    </xf>
    <xf numFmtId="178" fontId="5" fillId="2" borderId="90" xfId="0" applyNumberFormat="1" applyFont="1" applyFill="1" applyBorder="1" applyAlignment="1" applyProtection="1">
      <alignment horizontal="right" shrinkToFit="1"/>
    </xf>
    <xf numFmtId="177" fontId="5" fillId="0" borderId="113" xfId="0" applyNumberFormat="1" applyFont="1" applyFill="1" applyBorder="1" applyAlignment="1" applyProtection="1">
      <alignment horizontal="right" shrinkToFit="1"/>
    </xf>
    <xf numFmtId="177" fontId="5" fillId="0" borderId="114" xfId="0" applyNumberFormat="1" applyFont="1" applyFill="1" applyBorder="1" applyAlignment="1" applyProtection="1">
      <alignment horizontal="right" shrinkToFit="1"/>
    </xf>
    <xf numFmtId="177" fontId="5" fillId="0" borderId="115" xfId="0" applyNumberFormat="1" applyFont="1" applyFill="1" applyBorder="1" applyAlignment="1" applyProtection="1">
      <alignment horizontal="right" shrinkToFit="1"/>
    </xf>
  </cellXfs>
  <cellStyles count="1">
    <cellStyle name="標準" xfId="0" builtinId="0"/>
  </cellStyles>
  <dxfs count="6">
    <dxf>
      <font>
        <color rgb="FFFF000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238125</xdr:colOff>
      <xdr:row>2</xdr:row>
      <xdr:rowOff>123825</xdr:rowOff>
    </xdr:from>
    <xdr:to>
      <xdr:col>8</xdr:col>
      <xdr:colOff>314325</xdr:colOff>
      <xdr:row>13</xdr:row>
      <xdr:rowOff>85726</xdr:rowOff>
    </xdr:to>
    <xdr:sp macro="" textlink="">
      <xdr:nvSpPr>
        <xdr:cNvPr id="3" name="円/楕円 2"/>
        <xdr:cNvSpPr/>
      </xdr:nvSpPr>
      <xdr:spPr>
        <a:xfrm>
          <a:off x="895350" y="466725"/>
          <a:ext cx="3762375" cy="2190751"/>
        </a:xfrm>
        <a:prstGeom prst="ellipse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>
              <a:solidFill>
                <a:sysClr val="windowText" lastClr="000000"/>
              </a:solidFill>
              <a:latin typeface="MS UI Gothic" panose="020B0600070205080204" pitchFamily="50" charset="-128"/>
              <a:ea typeface="MS UI Gothic" panose="020B0600070205080204" pitchFamily="50" charset="-128"/>
            </a:rPr>
            <a:t>保育所シートとリンクしています。</a:t>
          </a:r>
          <a:endParaRPr kumimoji="1" lang="en-US" altLang="ja-JP" sz="1600" b="1">
            <a:solidFill>
              <a:sysClr val="windowText" lastClr="000000"/>
            </a:solidFill>
            <a:latin typeface="MS UI Gothic" panose="020B0600070205080204" pitchFamily="50" charset="-128"/>
            <a:ea typeface="MS UI Gothic" panose="020B0600070205080204" pitchFamily="50" charset="-128"/>
          </a:endParaRPr>
        </a:p>
        <a:p>
          <a:pPr algn="ctr"/>
          <a:r>
            <a:rPr kumimoji="1" lang="ja-JP" altLang="en-US" sz="1600" b="1">
              <a:solidFill>
                <a:sysClr val="windowText" lastClr="000000"/>
              </a:solidFill>
              <a:latin typeface="MS UI Gothic" panose="020B0600070205080204" pitchFamily="50" charset="-128"/>
              <a:ea typeface="MS UI Gothic" panose="020B0600070205080204" pitchFamily="50" charset="-128"/>
            </a:rPr>
            <a:t>触らないでください。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G167"/>
  <sheetViews>
    <sheetView tabSelected="1" view="pageBreakPreview" zoomScale="80" zoomScaleNormal="100" zoomScaleSheetLayoutView="80" workbookViewId="0">
      <pane ySplit="8" topLeftCell="A9" activePane="bottomLeft" state="frozen"/>
      <selection pane="bottomLeft" activeCell="CU17" sqref="CU17"/>
    </sheetView>
  </sheetViews>
  <sheetFormatPr defaultColWidth="1.625" defaultRowHeight="8.25" customHeight="1"/>
  <cols>
    <col min="1" max="3" width="1.625" style="2"/>
    <col min="4" max="16" width="1.125" style="2" customWidth="1"/>
    <col min="17" max="22" width="1.625" style="2" customWidth="1"/>
    <col min="23" max="28" width="1.75" style="2" customWidth="1"/>
    <col min="29" max="39" width="1.625" style="2"/>
    <col min="40" max="40" width="1.625" style="2" customWidth="1"/>
    <col min="41" max="45" width="1.625" style="2"/>
    <col min="46" max="46" width="1.625" style="2" customWidth="1"/>
    <col min="47" max="57" width="1.625" style="2"/>
    <col min="58" max="58" width="1.625" style="2" customWidth="1"/>
    <col min="59" max="63" width="1.625" style="2"/>
    <col min="64" max="64" width="1.625" style="2" customWidth="1"/>
    <col min="65" max="72" width="1.625" style="2"/>
    <col min="73" max="73" width="4.5" style="2" customWidth="1"/>
    <col min="74" max="84" width="1.625" style="2"/>
    <col min="85" max="85" width="2.375" style="2" bestFit="1" customWidth="1"/>
    <col min="86" max="97" width="1.625" style="2"/>
    <col min="98" max="98" width="7.125" style="2" customWidth="1"/>
    <col min="99" max="16384" width="1.625" style="2"/>
  </cols>
  <sheetData>
    <row r="1" spans="1:94" ht="15" customHeight="1">
      <c r="A1" s="308" t="s">
        <v>49</v>
      </c>
      <c r="B1" s="308"/>
      <c r="C1" s="308"/>
      <c r="D1" s="308"/>
      <c r="E1" s="308"/>
      <c r="F1" s="308"/>
      <c r="G1" s="308"/>
      <c r="H1" s="308"/>
      <c r="I1" s="308"/>
      <c r="J1" s="308"/>
      <c r="K1" s="308"/>
      <c r="L1" s="308"/>
      <c r="M1" s="308"/>
      <c r="N1" s="308"/>
      <c r="O1" s="308"/>
      <c r="P1" s="308"/>
      <c r="Q1" s="308"/>
      <c r="R1" s="308"/>
      <c r="S1" s="308"/>
      <c r="T1" s="308"/>
      <c r="U1" s="308"/>
      <c r="V1" s="308"/>
      <c r="W1" s="308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309" t="s">
        <v>0</v>
      </c>
      <c r="BV1" s="309"/>
      <c r="BW1" s="309"/>
      <c r="BX1" s="309"/>
      <c r="BY1" s="309"/>
      <c r="BZ1" s="308"/>
      <c r="CA1" s="308"/>
      <c r="CB1" s="308"/>
      <c r="CC1" s="308"/>
      <c r="CD1" s="308"/>
      <c r="CE1" s="308"/>
      <c r="CF1" s="308"/>
      <c r="CG1" s="308"/>
      <c r="CH1" s="308"/>
      <c r="CI1" s="308"/>
      <c r="CJ1" s="308"/>
      <c r="CK1" s="308"/>
      <c r="CL1" s="308"/>
      <c r="CM1" s="308"/>
      <c r="CN1" s="308"/>
      <c r="CO1" s="308"/>
      <c r="CP1" s="1"/>
    </row>
    <row r="2" spans="1:94" ht="12" customHeight="1">
      <c r="A2" s="310" t="s">
        <v>1</v>
      </c>
      <c r="B2" s="310"/>
      <c r="C2" s="310"/>
      <c r="D2" s="310"/>
      <c r="E2" s="310"/>
      <c r="F2" s="310"/>
      <c r="G2" s="310"/>
      <c r="H2" s="310"/>
      <c r="I2" s="310"/>
      <c r="J2" s="310"/>
      <c r="K2" s="310"/>
      <c r="L2" s="310"/>
      <c r="M2" s="310"/>
      <c r="N2" s="310"/>
      <c r="O2" s="310"/>
      <c r="P2" s="310"/>
      <c r="Q2" s="310"/>
      <c r="R2" s="310"/>
      <c r="S2" s="310"/>
      <c r="T2" s="310"/>
      <c r="U2" s="310"/>
      <c r="V2" s="310"/>
      <c r="W2" s="310"/>
      <c r="X2" s="310"/>
      <c r="Y2" s="310"/>
      <c r="Z2" s="310"/>
      <c r="AA2" s="310"/>
      <c r="AB2" s="310"/>
      <c r="AC2" s="310"/>
      <c r="AD2" s="310"/>
      <c r="AE2" s="310"/>
      <c r="AF2" s="310"/>
      <c r="AG2" s="310"/>
      <c r="AH2" s="310"/>
      <c r="AI2" s="310"/>
      <c r="AJ2" s="310"/>
      <c r="AK2" s="310"/>
      <c r="AL2" s="310"/>
      <c r="AM2" s="310"/>
      <c r="AN2" s="310"/>
      <c r="AO2" s="310"/>
      <c r="AP2" s="310"/>
      <c r="AQ2" s="310"/>
      <c r="AR2" s="310"/>
      <c r="AS2" s="310"/>
      <c r="AT2" s="310"/>
      <c r="AU2" s="310"/>
      <c r="AV2" s="310"/>
      <c r="AW2" s="310"/>
      <c r="AX2" s="310"/>
      <c r="AY2" s="310"/>
      <c r="AZ2" s="310"/>
      <c r="BA2" s="310"/>
      <c r="BB2" s="310"/>
      <c r="BC2" s="310"/>
      <c r="BD2" s="310"/>
      <c r="BE2" s="310"/>
      <c r="BF2" s="310"/>
      <c r="BG2" s="310"/>
      <c r="BH2" s="310"/>
      <c r="BI2" s="310"/>
      <c r="BJ2" s="310"/>
      <c r="BK2" s="310"/>
      <c r="BL2" s="310"/>
      <c r="BM2" s="310"/>
      <c r="BN2" s="310"/>
      <c r="BO2" s="310"/>
      <c r="BP2" s="310"/>
      <c r="BQ2" s="310"/>
      <c r="BR2" s="310"/>
      <c r="BS2" s="310"/>
      <c r="BT2" s="310"/>
      <c r="BU2" s="310"/>
      <c r="BV2" s="310"/>
      <c r="BW2" s="310"/>
      <c r="BX2" s="310"/>
      <c r="BY2" s="310"/>
      <c r="BZ2" s="310"/>
      <c r="CA2" s="310"/>
      <c r="CB2" s="310"/>
      <c r="CC2" s="310"/>
      <c r="CD2" s="310"/>
      <c r="CE2" s="310"/>
      <c r="CF2" s="310"/>
      <c r="CG2" s="310"/>
      <c r="CH2" s="310"/>
      <c r="CI2" s="310"/>
      <c r="CJ2" s="310"/>
      <c r="CK2" s="310"/>
      <c r="CL2" s="310"/>
      <c r="CM2" s="310"/>
      <c r="CN2" s="310"/>
      <c r="CO2" s="310"/>
      <c r="CP2" s="310"/>
    </row>
    <row r="3" spans="1:94" ht="8.25" customHeight="1">
      <c r="A3" s="310"/>
      <c r="B3" s="310"/>
      <c r="C3" s="310"/>
      <c r="D3" s="310"/>
      <c r="E3" s="310"/>
      <c r="F3" s="310"/>
      <c r="G3" s="310"/>
      <c r="H3" s="310"/>
      <c r="I3" s="310"/>
      <c r="J3" s="310"/>
      <c r="K3" s="310"/>
      <c r="L3" s="310"/>
      <c r="M3" s="310"/>
      <c r="N3" s="310"/>
      <c r="O3" s="310"/>
      <c r="P3" s="310"/>
      <c r="Q3" s="310"/>
      <c r="R3" s="310"/>
      <c r="S3" s="310"/>
      <c r="T3" s="310"/>
      <c r="U3" s="310"/>
      <c r="V3" s="310"/>
      <c r="W3" s="310"/>
      <c r="X3" s="310"/>
      <c r="Y3" s="310"/>
      <c r="Z3" s="310"/>
      <c r="AA3" s="310"/>
      <c r="AB3" s="310"/>
      <c r="AC3" s="310"/>
      <c r="AD3" s="310"/>
      <c r="AE3" s="310"/>
      <c r="AF3" s="310"/>
      <c r="AG3" s="310"/>
      <c r="AH3" s="310"/>
      <c r="AI3" s="310"/>
      <c r="AJ3" s="310"/>
      <c r="AK3" s="310"/>
      <c r="AL3" s="310"/>
      <c r="AM3" s="310"/>
      <c r="AN3" s="310"/>
      <c r="AO3" s="310"/>
      <c r="AP3" s="310"/>
      <c r="AQ3" s="310"/>
      <c r="AR3" s="310"/>
      <c r="AS3" s="310"/>
      <c r="AT3" s="310"/>
      <c r="AU3" s="310"/>
      <c r="AV3" s="310"/>
      <c r="AW3" s="310"/>
      <c r="AX3" s="310"/>
      <c r="AY3" s="310"/>
      <c r="AZ3" s="310"/>
      <c r="BA3" s="310"/>
      <c r="BB3" s="310"/>
      <c r="BC3" s="310"/>
      <c r="BD3" s="310"/>
      <c r="BE3" s="310"/>
      <c r="BF3" s="310"/>
      <c r="BG3" s="310"/>
      <c r="BH3" s="310"/>
      <c r="BI3" s="310"/>
      <c r="BJ3" s="310"/>
      <c r="BK3" s="310"/>
      <c r="BL3" s="310"/>
      <c r="BM3" s="310"/>
      <c r="BN3" s="310"/>
      <c r="BO3" s="310"/>
      <c r="BP3" s="310"/>
      <c r="BQ3" s="310"/>
      <c r="BR3" s="310"/>
      <c r="BS3" s="310"/>
      <c r="BT3" s="310"/>
      <c r="BU3" s="310"/>
      <c r="BV3" s="310"/>
      <c r="BW3" s="310"/>
      <c r="BX3" s="310"/>
      <c r="BY3" s="310"/>
      <c r="BZ3" s="310"/>
      <c r="CA3" s="310"/>
      <c r="CB3" s="310"/>
      <c r="CC3" s="310"/>
      <c r="CD3" s="310"/>
      <c r="CE3" s="310"/>
      <c r="CF3" s="310"/>
      <c r="CG3" s="310"/>
      <c r="CH3" s="310"/>
      <c r="CI3" s="310"/>
      <c r="CJ3" s="310"/>
      <c r="CK3" s="310"/>
      <c r="CL3" s="310"/>
      <c r="CM3" s="310"/>
      <c r="CN3" s="310"/>
      <c r="CO3" s="310"/>
      <c r="CP3" s="310"/>
    </row>
    <row r="4" spans="1:94" ht="8.25" customHeight="1" thickBo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</row>
    <row r="5" spans="1:94" ht="15.75" customHeight="1">
      <c r="A5" s="311" t="s">
        <v>2</v>
      </c>
      <c r="B5" s="312"/>
      <c r="C5" s="313"/>
      <c r="D5" s="320" t="s">
        <v>3</v>
      </c>
      <c r="E5" s="321"/>
      <c r="F5" s="321"/>
      <c r="G5" s="321"/>
      <c r="H5" s="321"/>
      <c r="I5" s="321"/>
      <c r="J5" s="321"/>
      <c r="K5" s="321"/>
      <c r="L5" s="321"/>
      <c r="M5" s="321"/>
      <c r="N5" s="321"/>
      <c r="O5" s="321"/>
      <c r="P5" s="321"/>
      <c r="Q5" s="326" t="s">
        <v>4</v>
      </c>
      <c r="R5" s="326"/>
      <c r="S5" s="326"/>
      <c r="T5" s="326"/>
      <c r="U5" s="326"/>
      <c r="V5" s="326"/>
      <c r="W5" s="326" t="s">
        <v>5</v>
      </c>
      <c r="X5" s="326"/>
      <c r="Y5" s="326"/>
      <c r="Z5" s="326"/>
      <c r="AA5" s="326"/>
      <c r="AB5" s="326"/>
      <c r="AC5" s="326" t="s">
        <v>6</v>
      </c>
      <c r="AD5" s="326"/>
      <c r="AE5" s="326"/>
      <c r="AF5" s="326"/>
      <c r="AG5" s="326"/>
      <c r="AH5" s="329"/>
      <c r="AI5" s="332" t="str">
        <f>"認可　"&amp;SUM(AI9:AN44)&amp;"人"</f>
        <v>認可　0人</v>
      </c>
      <c r="AJ5" s="333"/>
      <c r="AK5" s="333"/>
      <c r="AL5" s="333"/>
      <c r="AM5" s="333"/>
      <c r="AN5" s="333"/>
      <c r="AO5" s="333"/>
      <c r="AP5" s="333"/>
      <c r="AQ5" s="333"/>
      <c r="AR5" s="333"/>
      <c r="AS5" s="333"/>
      <c r="AT5" s="333"/>
      <c r="AU5" s="333"/>
      <c r="AV5" s="333"/>
      <c r="AW5" s="333"/>
      <c r="AX5" s="333"/>
      <c r="AY5" s="333"/>
      <c r="AZ5" s="334"/>
      <c r="BA5" s="335" t="str">
        <f>"確認（利用定員"&amp;SUM(BA9:BF44)&amp;"人"&amp;IF(SUM(BY9:CD44)=0,"）","　円滑化"&amp;SUM(BY9:CD44)&amp;"人）")</f>
        <v>確認（利用定員0人）</v>
      </c>
      <c r="BB5" s="333"/>
      <c r="BC5" s="333"/>
      <c r="BD5" s="333"/>
      <c r="BE5" s="333"/>
      <c r="BF5" s="333"/>
      <c r="BG5" s="333"/>
      <c r="BH5" s="333"/>
      <c r="BI5" s="333"/>
      <c r="BJ5" s="333"/>
      <c r="BK5" s="333"/>
      <c r="BL5" s="333"/>
      <c r="BM5" s="333"/>
      <c r="BN5" s="333"/>
      <c r="BO5" s="333"/>
      <c r="BP5" s="333"/>
      <c r="BQ5" s="333"/>
      <c r="BR5" s="333"/>
      <c r="BS5" s="333"/>
      <c r="BT5" s="333"/>
      <c r="BU5" s="333"/>
      <c r="BV5" s="333"/>
      <c r="BW5" s="333"/>
      <c r="BX5" s="333"/>
      <c r="BY5" s="333"/>
      <c r="BZ5" s="333"/>
      <c r="CA5" s="333"/>
      <c r="CB5" s="333"/>
      <c r="CC5" s="333"/>
      <c r="CD5" s="333"/>
      <c r="CE5" s="333"/>
      <c r="CF5" s="333"/>
      <c r="CG5" s="333"/>
      <c r="CH5" s="333"/>
      <c r="CI5" s="333"/>
      <c r="CJ5" s="333"/>
      <c r="CK5" s="333"/>
      <c r="CL5" s="333"/>
      <c r="CM5" s="333"/>
      <c r="CN5" s="333"/>
      <c r="CO5" s="333"/>
      <c r="CP5" s="334"/>
    </row>
    <row r="6" spans="1:94" ht="8.25" customHeight="1">
      <c r="A6" s="314"/>
      <c r="B6" s="315"/>
      <c r="C6" s="316"/>
      <c r="D6" s="322"/>
      <c r="E6" s="323"/>
      <c r="F6" s="323"/>
      <c r="G6" s="323"/>
      <c r="H6" s="323"/>
      <c r="I6" s="323"/>
      <c r="J6" s="323"/>
      <c r="K6" s="323"/>
      <c r="L6" s="323"/>
      <c r="M6" s="323"/>
      <c r="N6" s="323"/>
      <c r="O6" s="323"/>
      <c r="P6" s="323"/>
      <c r="Q6" s="327"/>
      <c r="R6" s="327"/>
      <c r="S6" s="327"/>
      <c r="T6" s="327"/>
      <c r="U6" s="327"/>
      <c r="V6" s="327"/>
      <c r="W6" s="327"/>
      <c r="X6" s="327"/>
      <c r="Y6" s="327"/>
      <c r="Z6" s="327"/>
      <c r="AA6" s="327"/>
      <c r="AB6" s="327"/>
      <c r="AC6" s="327"/>
      <c r="AD6" s="327"/>
      <c r="AE6" s="327"/>
      <c r="AF6" s="327"/>
      <c r="AG6" s="327"/>
      <c r="AH6" s="330"/>
      <c r="AI6" s="336" t="s">
        <v>8</v>
      </c>
      <c r="AJ6" s="337"/>
      <c r="AK6" s="337"/>
      <c r="AL6" s="337"/>
      <c r="AM6" s="337"/>
      <c r="AN6" s="337"/>
      <c r="AO6" s="340" t="s">
        <v>9</v>
      </c>
      <c r="AP6" s="341"/>
      <c r="AQ6" s="341"/>
      <c r="AR6" s="341"/>
      <c r="AS6" s="341"/>
      <c r="AT6" s="342"/>
      <c r="AU6" s="347" t="s">
        <v>10</v>
      </c>
      <c r="AV6" s="337"/>
      <c r="AW6" s="337"/>
      <c r="AX6" s="337"/>
      <c r="AY6" s="337"/>
      <c r="AZ6" s="348"/>
      <c r="BA6" s="336" t="s">
        <v>8</v>
      </c>
      <c r="BB6" s="337"/>
      <c r="BC6" s="337"/>
      <c r="BD6" s="337"/>
      <c r="BE6" s="337"/>
      <c r="BF6" s="337"/>
      <c r="BG6" s="340" t="s">
        <v>9</v>
      </c>
      <c r="BH6" s="341"/>
      <c r="BI6" s="341"/>
      <c r="BJ6" s="341"/>
      <c r="BK6" s="341"/>
      <c r="BL6" s="342"/>
      <c r="BM6" s="347" t="s">
        <v>10</v>
      </c>
      <c r="BN6" s="337"/>
      <c r="BO6" s="337"/>
      <c r="BP6" s="337"/>
      <c r="BQ6" s="337"/>
      <c r="BR6" s="353"/>
      <c r="BS6" s="356" t="s">
        <v>11</v>
      </c>
      <c r="BT6" s="357"/>
      <c r="BU6" s="357"/>
      <c r="BV6" s="357"/>
      <c r="BW6" s="357"/>
      <c r="BX6" s="357"/>
      <c r="BY6" s="360" t="s">
        <v>12</v>
      </c>
      <c r="BZ6" s="361"/>
      <c r="CA6" s="361"/>
      <c r="CB6" s="361"/>
      <c r="CC6" s="361"/>
      <c r="CD6" s="362"/>
      <c r="CE6" s="340" t="s">
        <v>9</v>
      </c>
      <c r="CF6" s="341"/>
      <c r="CG6" s="341"/>
      <c r="CH6" s="341"/>
      <c r="CI6" s="341"/>
      <c r="CJ6" s="342"/>
      <c r="CK6" s="347" t="s">
        <v>10</v>
      </c>
      <c r="CL6" s="337"/>
      <c r="CM6" s="337"/>
      <c r="CN6" s="337"/>
      <c r="CO6" s="337"/>
      <c r="CP6" s="348"/>
    </row>
    <row r="7" spans="1:94" ht="8.25" customHeight="1">
      <c r="A7" s="314"/>
      <c r="B7" s="315"/>
      <c r="C7" s="316"/>
      <c r="D7" s="322"/>
      <c r="E7" s="323"/>
      <c r="F7" s="323"/>
      <c r="G7" s="323"/>
      <c r="H7" s="323"/>
      <c r="I7" s="323"/>
      <c r="J7" s="323"/>
      <c r="K7" s="323"/>
      <c r="L7" s="323"/>
      <c r="M7" s="323"/>
      <c r="N7" s="323"/>
      <c r="O7" s="323"/>
      <c r="P7" s="323"/>
      <c r="Q7" s="327"/>
      <c r="R7" s="327"/>
      <c r="S7" s="327"/>
      <c r="T7" s="327"/>
      <c r="U7" s="327"/>
      <c r="V7" s="327"/>
      <c r="W7" s="327"/>
      <c r="X7" s="327"/>
      <c r="Y7" s="327"/>
      <c r="Z7" s="327"/>
      <c r="AA7" s="327"/>
      <c r="AB7" s="327"/>
      <c r="AC7" s="327"/>
      <c r="AD7" s="327"/>
      <c r="AE7" s="327"/>
      <c r="AF7" s="327"/>
      <c r="AG7" s="327"/>
      <c r="AH7" s="330"/>
      <c r="AI7" s="338"/>
      <c r="AJ7" s="282"/>
      <c r="AK7" s="282"/>
      <c r="AL7" s="282"/>
      <c r="AM7" s="282"/>
      <c r="AN7" s="282"/>
      <c r="AO7" s="343"/>
      <c r="AP7" s="343"/>
      <c r="AQ7" s="343"/>
      <c r="AR7" s="343"/>
      <c r="AS7" s="343"/>
      <c r="AT7" s="344"/>
      <c r="AU7" s="282"/>
      <c r="AV7" s="282"/>
      <c r="AW7" s="282"/>
      <c r="AX7" s="282"/>
      <c r="AY7" s="282"/>
      <c r="AZ7" s="349"/>
      <c r="BA7" s="338"/>
      <c r="BB7" s="282"/>
      <c r="BC7" s="282"/>
      <c r="BD7" s="282"/>
      <c r="BE7" s="282"/>
      <c r="BF7" s="282"/>
      <c r="BG7" s="343"/>
      <c r="BH7" s="343"/>
      <c r="BI7" s="343"/>
      <c r="BJ7" s="343"/>
      <c r="BK7" s="343"/>
      <c r="BL7" s="344"/>
      <c r="BM7" s="282"/>
      <c r="BN7" s="282"/>
      <c r="BO7" s="282"/>
      <c r="BP7" s="282"/>
      <c r="BQ7" s="282"/>
      <c r="BR7" s="354"/>
      <c r="BS7" s="358"/>
      <c r="BT7" s="359"/>
      <c r="BU7" s="359"/>
      <c r="BV7" s="359"/>
      <c r="BW7" s="359"/>
      <c r="BX7" s="359"/>
      <c r="BY7" s="363"/>
      <c r="BZ7" s="364"/>
      <c r="CA7" s="364"/>
      <c r="CB7" s="364"/>
      <c r="CC7" s="364"/>
      <c r="CD7" s="365"/>
      <c r="CE7" s="343"/>
      <c r="CF7" s="343"/>
      <c r="CG7" s="343"/>
      <c r="CH7" s="343"/>
      <c r="CI7" s="343"/>
      <c r="CJ7" s="344"/>
      <c r="CK7" s="282"/>
      <c r="CL7" s="282"/>
      <c r="CM7" s="282"/>
      <c r="CN7" s="282"/>
      <c r="CO7" s="282"/>
      <c r="CP7" s="349"/>
    </row>
    <row r="8" spans="1:94" ht="8.25" customHeight="1">
      <c r="A8" s="317"/>
      <c r="B8" s="318"/>
      <c r="C8" s="319"/>
      <c r="D8" s="324"/>
      <c r="E8" s="325"/>
      <c r="F8" s="325"/>
      <c r="G8" s="325"/>
      <c r="H8" s="325"/>
      <c r="I8" s="325"/>
      <c r="J8" s="325"/>
      <c r="K8" s="325"/>
      <c r="L8" s="325"/>
      <c r="M8" s="325"/>
      <c r="N8" s="325"/>
      <c r="O8" s="325"/>
      <c r="P8" s="325"/>
      <c r="Q8" s="328"/>
      <c r="R8" s="328"/>
      <c r="S8" s="328"/>
      <c r="T8" s="328"/>
      <c r="U8" s="328"/>
      <c r="V8" s="328"/>
      <c r="W8" s="328"/>
      <c r="X8" s="328"/>
      <c r="Y8" s="328"/>
      <c r="Z8" s="328"/>
      <c r="AA8" s="328"/>
      <c r="AB8" s="328"/>
      <c r="AC8" s="328"/>
      <c r="AD8" s="328"/>
      <c r="AE8" s="328"/>
      <c r="AF8" s="328"/>
      <c r="AG8" s="328"/>
      <c r="AH8" s="331"/>
      <c r="AI8" s="339"/>
      <c r="AJ8" s="284"/>
      <c r="AK8" s="284"/>
      <c r="AL8" s="284"/>
      <c r="AM8" s="284"/>
      <c r="AN8" s="284"/>
      <c r="AO8" s="345"/>
      <c r="AP8" s="345"/>
      <c r="AQ8" s="345"/>
      <c r="AR8" s="345"/>
      <c r="AS8" s="345"/>
      <c r="AT8" s="346"/>
      <c r="AU8" s="350"/>
      <c r="AV8" s="350"/>
      <c r="AW8" s="350"/>
      <c r="AX8" s="350"/>
      <c r="AY8" s="350"/>
      <c r="AZ8" s="351"/>
      <c r="BA8" s="352"/>
      <c r="BB8" s="350"/>
      <c r="BC8" s="350"/>
      <c r="BD8" s="350"/>
      <c r="BE8" s="350"/>
      <c r="BF8" s="350"/>
      <c r="BG8" s="345"/>
      <c r="BH8" s="345"/>
      <c r="BI8" s="345"/>
      <c r="BJ8" s="345"/>
      <c r="BK8" s="345"/>
      <c r="BL8" s="346"/>
      <c r="BM8" s="350"/>
      <c r="BN8" s="350"/>
      <c r="BO8" s="350"/>
      <c r="BP8" s="350"/>
      <c r="BQ8" s="350"/>
      <c r="BR8" s="355"/>
      <c r="BS8" s="358"/>
      <c r="BT8" s="359"/>
      <c r="BU8" s="359"/>
      <c r="BV8" s="359"/>
      <c r="BW8" s="359"/>
      <c r="BX8" s="359"/>
      <c r="BY8" s="366"/>
      <c r="BZ8" s="367"/>
      <c r="CA8" s="367"/>
      <c r="CB8" s="367"/>
      <c r="CC8" s="367"/>
      <c r="CD8" s="368"/>
      <c r="CE8" s="345"/>
      <c r="CF8" s="345"/>
      <c r="CG8" s="345"/>
      <c r="CH8" s="345"/>
      <c r="CI8" s="345"/>
      <c r="CJ8" s="346"/>
      <c r="CK8" s="350"/>
      <c r="CL8" s="350"/>
      <c r="CM8" s="350"/>
      <c r="CN8" s="350"/>
      <c r="CO8" s="350"/>
      <c r="CP8" s="351"/>
    </row>
    <row r="9" spans="1:94" ht="8.25" customHeight="1">
      <c r="A9" s="230"/>
      <c r="B9" s="231"/>
      <c r="C9" s="232"/>
      <c r="D9" s="369" t="s">
        <v>36</v>
      </c>
      <c r="E9" s="337"/>
      <c r="F9" s="337"/>
      <c r="G9" s="337"/>
      <c r="H9" s="337"/>
      <c r="I9" s="337"/>
      <c r="J9" s="337"/>
      <c r="K9" s="337"/>
      <c r="L9" s="337"/>
      <c r="M9" s="337"/>
      <c r="N9" s="337"/>
      <c r="O9" s="337"/>
      <c r="P9" s="337"/>
      <c r="Q9" s="246"/>
      <c r="R9" s="246"/>
      <c r="S9" s="246"/>
      <c r="T9" s="246"/>
      <c r="U9" s="246"/>
      <c r="V9" s="246"/>
      <c r="W9" s="286"/>
      <c r="X9" s="287"/>
      <c r="Y9" s="287"/>
      <c r="Z9" s="287"/>
      <c r="AA9" s="287"/>
      <c r="AB9" s="288"/>
      <c r="AC9" s="201"/>
      <c r="AD9" s="202"/>
      <c r="AE9" s="202"/>
      <c r="AF9" s="202"/>
      <c r="AG9" s="202"/>
      <c r="AH9" s="203"/>
      <c r="AI9" s="258"/>
      <c r="AJ9" s="295"/>
      <c r="AK9" s="295"/>
      <c r="AL9" s="295"/>
      <c r="AM9" s="295"/>
      <c r="AN9" s="295"/>
      <c r="AO9" s="259" t="str">
        <f>IF(AI9="","",IF(ISERROR(ROUNDDOWN(AC9/AI9,2)),0,ROUNDDOWN(AC9/AI9,2)))</f>
        <v/>
      </c>
      <c r="AP9" s="259"/>
      <c r="AQ9" s="259"/>
      <c r="AR9" s="259"/>
      <c r="AS9" s="259"/>
      <c r="AT9" s="260"/>
      <c r="AU9" s="259" t="str">
        <f>IF(AO9="","",IF(AO9=0,"",(IF(AO9&gt;=IF(W9&gt;=2,1.98,3.3),"OK","NG"))))</f>
        <v/>
      </c>
      <c r="AV9" s="259"/>
      <c r="AW9" s="259"/>
      <c r="AX9" s="259"/>
      <c r="AY9" s="259"/>
      <c r="AZ9" s="370"/>
      <c r="BA9" s="371"/>
      <c r="BB9" s="372"/>
      <c r="BC9" s="372"/>
      <c r="BD9" s="372"/>
      <c r="BE9" s="372"/>
      <c r="BF9" s="372"/>
      <c r="BG9" s="259" t="str">
        <f>IF(BA9="","",IF(ISERROR(ROUNDDOWN(AC9/BA9,2)),0,ROUNDDOWN(AC9/BA9,2)))</f>
        <v/>
      </c>
      <c r="BH9" s="259"/>
      <c r="BI9" s="259"/>
      <c r="BJ9" s="259"/>
      <c r="BK9" s="259"/>
      <c r="BL9" s="260"/>
      <c r="BM9" s="259" t="str">
        <f>IF(BG9="","",IF(BG9=0,"",(IF(BG9&gt;=IF(W9&gt;=2,1.98,3.3),"OK","NG"))))</f>
        <v/>
      </c>
      <c r="BN9" s="259"/>
      <c r="BO9" s="259"/>
      <c r="BP9" s="259"/>
      <c r="BQ9" s="259"/>
      <c r="BR9" s="373"/>
      <c r="BS9" s="358"/>
      <c r="BT9" s="359"/>
      <c r="BU9" s="359"/>
      <c r="BV9" s="359"/>
      <c r="BW9" s="359"/>
      <c r="BX9" s="359"/>
      <c r="BY9" s="250"/>
      <c r="BZ9" s="251"/>
      <c r="CA9" s="251"/>
      <c r="CB9" s="251"/>
      <c r="CC9" s="251"/>
      <c r="CD9" s="252"/>
      <c r="CE9" s="259" t="str">
        <f>IF(BY9="","",IF(ISERROR(ROUNDDOWN(AC9/BY9,2)),0,(ROUNDDOWN(AC9/BY9,2))))</f>
        <v/>
      </c>
      <c r="CF9" s="259"/>
      <c r="CG9" s="259"/>
      <c r="CH9" s="259"/>
      <c r="CI9" s="259"/>
      <c r="CJ9" s="260"/>
      <c r="CK9" s="306" t="str">
        <f>IF(CE9="","",IF(CE9=0,"",(IF(CE9&gt;=IF(W9&gt;=2,1.98,3.3),"OK","NG"))))</f>
        <v/>
      </c>
      <c r="CL9" s="306"/>
      <c r="CM9" s="306"/>
      <c r="CN9" s="306"/>
      <c r="CO9" s="306"/>
      <c r="CP9" s="307"/>
    </row>
    <row r="10" spans="1:94" ht="8.25" customHeight="1">
      <c r="A10" s="230"/>
      <c r="B10" s="231"/>
      <c r="C10" s="232"/>
      <c r="D10" s="281"/>
      <c r="E10" s="282"/>
      <c r="F10" s="282"/>
      <c r="G10" s="282"/>
      <c r="H10" s="282"/>
      <c r="I10" s="282"/>
      <c r="J10" s="282"/>
      <c r="K10" s="282"/>
      <c r="L10" s="282"/>
      <c r="M10" s="282"/>
      <c r="N10" s="282"/>
      <c r="O10" s="282"/>
      <c r="P10" s="282"/>
      <c r="Q10" s="233"/>
      <c r="R10" s="233"/>
      <c r="S10" s="233"/>
      <c r="T10" s="233"/>
      <c r="U10" s="233"/>
      <c r="V10" s="233"/>
      <c r="W10" s="289"/>
      <c r="X10" s="290"/>
      <c r="Y10" s="290"/>
      <c r="Z10" s="290"/>
      <c r="AA10" s="290"/>
      <c r="AB10" s="291"/>
      <c r="AC10" s="204"/>
      <c r="AD10" s="205"/>
      <c r="AE10" s="205"/>
      <c r="AF10" s="205"/>
      <c r="AG10" s="205"/>
      <c r="AH10" s="206"/>
      <c r="AI10" s="296"/>
      <c r="AJ10" s="297"/>
      <c r="AK10" s="297"/>
      <c r="AL10" s="297"/>
      <c r="AM10" s="297"/>
      <c r="AN10" s="297"/>
      <c r="AO10" s="110"/>
      <c r="AP10" s="110"/>
      <c r="AQ10" s="110"/>
      <c r="AR10" s="110"/>
      <c r="AS10" s="110"/>
      <c r="AT10" s="111"/>
      <c r="AU10" s="110"/>
      <c r="AV10" s="110"/>
      <c r="AW10" s="110"/>
      <c r="AX10" s="110"/>
      <c r="AY10" s="110"/>
      <c r="AZ10" s="304"/>
      <c r="BA10" s="298"/>
      <c r="BB10" s="297"/>
      <c r="BC10" s="297"/>
      <c r="BD10" s="297"/>
      <c r="BE10" s="297"/>
      <c r="BF10" s="297"/>
      <c r="BG10" s="110"/>
      <c r="BH10" s="110"/>
      <c r="BI10" s="110"/>
      <c r="BJ10" s="110"/>
      <c r="BK10" s="110"/>
      <c r="BL10" s="111"/>
      <c r="BM10" s="110"/>
      <c r="BN10" s="110"/>
      <c r="BO10" s="110"/>
      <c r="BP10" s="110"/>
      <c r="BQ10" s="110"/>
      <c r="BR10" s="274"/>
      <c r="BS10" s="358"/>
      <c r="BT10" s="359"/>
      <c r="BU10" s="359"/>
      <c r="BV10" s="359"/>
      <c r="BW10" s="359"/>
      <c r="BX10" s="359"/>
      <c r="BY10" s="253"/>
      <c r="BZ10" s="254"/>
      <c r="CA10" s="254"/>
      <c r="CB10" s="254"/>
      <c r="CC10" s="254"/>
      <c r="CD10" s="255"/>
      <c r="CE10" s="110"/>
      <c r="CF10" s="110"/>
      <c r="CG10" s="110"/>
      <c r="CH10" s="110"/>
      <c r="CI10" s="110"/>
      <c r="CJ10" s="111"/>
      <c r="CK10" s="117"/>
      <c r="CL10" s="117"/>
      <c r="CM10" s="117"/>
      <c r="CN10" s="117"/>
      <c r="CO10" s="117"/>
      <c r="CP10" s="118"/>
    </row>
    <row r="11" spans="1:94" ht="8.25" customHeight="1">
      <c r="A11" s="230"/>
      <c r="B11" s="231"/>
      <c r="C11" s="232"/>
      <c r="D11" s="281"/>
      <c r="E11" s="282"/>
      <c r="F11" s="282"/>
      <c r="G11" s="282"/>
      <c r="H11" s="282"/>
      <c r="I11" s="282"/>
      <c r="J11" s="282"/>
      <c r="K11" s="282"/>
      <c r="L11" s="282"/>
      <c r="M11" s="282"/>
      <c r="N11" s="282"/>
      <c r="O11" s="282"/>
      <c r="P11" s="282"/>
      <c r="Q11" s="233"/>
      <c r="R11" s="233"/>
      <c r="S11" s="233"/>
      <c r="T11" s="233"/>
      <c r="U11" s="233"/>
      <c r="V11" s="233"/>
      <c r="W11" s="292"/>
      <c r="X11" s="293"/>
      <c r="Y11" s="293"/>
      <c r="Z11" s="293"/>
      <c r="AA11" s="293"/>
      <c r="AB11" s="294"/>
      <c r="AC11" s="207"/>
      <c r="AD11" s="208"/>
      <c r="AE11" s="208"/>
      <c r="AF11" s="208"/>
      <c r="AG11" s="208"/>
      <c r="AH11" s="209"/>
      <c r="AI11" s="296"/>
      <c r="AJ11" s="297"/>
      <c r="AK11" s="297"/>
      <c r="AL11" s="297"/>
      <c r="AM11" s="297"/>
      <c r="AN11" s="297"/>
      <c r="AO11" s="188"/>
      <c r="AP11" s="188"/>
      <c r="AQ11" s="188"/>
      <c r="AR11" s="188"/>
      <c r="AS11" s="188"/>
      <c r="AT11" s="153"/>
      <c r="AU11" s="110"/>
      <c r="AV11" s="110"/>
      <c r="AW11" s="110"/>
      <c r="AX11" s="110"/>
      <c r="AY11" s="110"/>
      <c r="AZ11" s="304"/>
      <c r="BA11" s="298"/>
      <c r="BB11" s="297"/>
      <c r="BC11" s="297"/>
      <c r="BD11" s="297"/>
      <c r="BE11" s="297"/>
      <c r="BF11" s="297"/>
      <c r="BG11" s="188"/>
      <c r="BH11" s="188"/>
      <c r="BI11" s="188"/>
      <c r="BJ11" s="188"/>
      <c r="BK11" s="188"/>
      <c r="BL11" s="153"/>
      <c r="BM11" s="110"/>
      <c r="BN11" s="110"/>
      <c r="BO11" s="110"/>
      <c r="BP11" s="110"/>
      <c r="BQ11" s="110"/>
      <c r="BR11" s="274"/>
      <c r="BS11" s="358"/>
      <c r="BT11" s="359"/>
      <c r="BU11" s="359"/>
      <c r="BV11" s="359"/>
      <c r="BW11" s="359"/>
      <c r="BX11" s="359"/>
      <c r="BY11" s="256"/>
      <c r="BZ11" s="257"/>
      <c r="CA11" s="257"/>
      <c r="CB11" s="257"/>
      <c r="CC11" s="257"/>
      <c r="CD11" s="258"/>
      <c r="CE11" s="188"/>
      <c r="CF11" s="188"/>
      <c r="CG11" s="188"/>
      <c r="CH11" s="188"/>
      <c r="CI11" s="188"/>
      <c r="CJ11" s="153"/>
      <c r="CK11" s="117"/>
      <c r="CL11" s="117"/>
      <c r="CM11" s="117"/>
      <c r="CN11" s="117"/>
      <c r="CO11" s="117"/>
      <c r="CP11" s="118"/>
    </row>
    <row r="12" spans="1:94" ht="8.25" customHeight="1">
      <c r="A12" s="230"/>
      <c r="B12" s="231"/>
      <c r="C12" s="232"/>
      <c r="D12" s="281" t="s">
        <v>36</v>
      </c>
      <c r="E12" s="282"/>
      <c r="F12" s="282"/>
      <c r="G12" s="282"/>
      <c r="H12" s="282"/>
      <c r="I12" s="282"/>
      <c r="J12" s="282"/>
      <c r="K12" s="282"/>
      <c r="L12" s="282"/>
      <c r="M12" s="282"/>
      <c r="N12" s="282"/>
      <c r="O12" s="282"/>
      <c r="P12" s="282"/>
      <c r="Q12" s="233"/>
      <c r="R12" s="233"/>
      <c r="S12" s="233"/>
      <c r="T12" s="233"/>
      <c r="U12" s="233"/>
      <c r="V12" s="233"/>
      <c r="W12" s="286"/>
      <c r="X12" s="287"/>
      <c r="Y12" s="287"/>
      <c r="Z12" s="287"/>
      <c r="AA12" s="287"/>
      <c r="AB12" s="288"/>
      <c r="AC12" s="201"/>
      <c r="AD12" s="202"/>
      <c r="AE12" s="202"/>
      <c r="AF12" s="202"/>
      <c r="AG12" s="202"/>
      <c r="AH12" s="203"/>
      <c r="AI12" s="258"/>
      <c r="AJ12" s="295"/>
      <c r="AK12" s="295"/>
      <c r="AL12" s="295"/>
      <c r="AM12" s="295"/>
      <c r="AN12" s="295"/>
      <c r="AO12" s="110" t="str">
        <f>IF(AI12="","",IF(ISERROR(ROUNDDOWN(AC12/AI12,2)),0,ROUNDDOWN(AC12/AI12,2)))</f>
        <v/>
      </c>
      <c r="AP12" s="110"/>
      <c r="AQ12" s="110"/>
      <c r="AR12" s="110"/>
      <c r="AS12" s="110"/>
      <c r="AT12" s="110"/>
      <c r="AU12" s="110" t="str">
        <f>IF(AO12="","",IF(AO12=0,"",(IF(AO12&gt;=IF(W12&gt;=2,1.98,3.3),"OK","NG"))))</f>
        <v/>
      </c>
      <c r="AV12" s="110"/>
      <c r="AW12" s="110"/>
      <c r="AX12" s="110"/>
      <c r="AY12" s="110"/>
      <c r="AZ12" s="304"/>
      <c r="BA12" s="298"/>
      <c r="BB12" s="297"/>
      <c r="BC12" s="297"/>
      <c r="BD12" s="297"/>
      <c r="BE12" s="297"/>
      <c r="BF12" s="297"/>
      <c r="BG12" s="153" t="str">
        <f>IF(BA12="","",IF(ISERROR(ROUNDDOWN(AC12/BA12,2)),0,ROUNDDOWN(AC12/BA12,2)))</f>
        <v/>
      </c>
      <c r="BH12" s="154"/>
      <c r="BI12" s="154"/>
      <c r="BJ12" s="154"/>
      <c r="BK12" s="154"/>
      <c r="BL12" s="271"/>
      <c r="BM12" s="110" t="str">
        <f>IF(BG12="","",IF(BG12=0,"",(IF(BG12&gt;=IF(W12&gt;=2,1.98,3.3),"OK","NG"))))</f>
        <v/>
      </c>
      <c r="BN12" s="110"/>
      <c r="BO12" s="110"/>
      <c r="BP12" s="110"/>
      <c r="BQ12" s="110"/>
      <c r="BR12" s="274"/>
      <c r="BS12" s="358"/>
      <c r="BT12" s="359"/>
      <c r="BU12" s="359"/>
      <c r="BV12" s="359"/>
      <c r="BW12" s="359"/>
      <c r="BX12" s="359"/>
      <c r="BY12" s="275"/>
      <c r="BZ12" s="276"/>
      <c r="CA12" s="276"/>
      <c r="CB12" s="276"/>
      <c r="CC12" s="276"/>
      <c r="CD12" s="277"/>
      <c r="CE12" s="110" t="str">
        <f t="shared" ref="CE12" si="0">IF(BY12="","",IF(ISERROR(ROUNDDOWN(AC12/BY12,2)),0,(ROUNDDOWN(AC12/BY12,2))))</f>
        <v/>
      </c>
      <c r="CF12" s="110"/>
      <c r="CG12" s="110"/>
      <c r="CH12" s="110"/>
      <c r="CI12" s="110"/>
      <c r="CJ12" s="111"/>
      <c r="CK12" s="117" t="str">
        <f t="shared" ref="CK12" si="1">IF(CE12="","",IF(CE12=0,"",(IF(CE12&gt;=IF(W12&gt;=2,1.98,3.3),"OK","NG"))))</f>
        <v/>
      </c>
      <c r="CL12" s="117"/>
      <c r="CM12" s="117"/>
      <c r="CN12" s="117"/>
      <c r="CO12" s="117"/>
      <c r="CP12" s="118"/>
    </row>
    <row r="13" spans="1:94" ht="8.25" customHeight="1">
      <c r="A13" s="230"/>
      <c r="B13" s="231"/>
      <c r="C13" s="232"/>
      <c r="D13" s="281"/>
      <c r="E13" s="282"/>
      <c r="F13" s="282"/>
      <c r="G13" s="282"/>
      <c r="H13" s="282"/>
      <c r="I13" s="282"/>
      <c r="J13" s="282"/>
      <c r="K13" s="282"/>
      <c r="L13" s="282"/>
      <c r="M13" s="282"/>
      <c r="N13" s="282"/>
      <c r="O13" s="282"/>
      <c r="P13" s="282"/>
      <c r="Q13" s="233"/>
      <c r="R13" s="233"/>
      <c r="S13" s="233"/>
      <c r="T13" s="233"/>
      <c r="U13" s="233"/>
      <c r="V13" s="233"/>
      <c r="W13" s="289"/>
      <c r="X13" s="290"/>
      <c r="Y13" s="290"/>
      <c r="Z13" s="290"/>
      <c r="AA13" s="290"/>
      <c r="AB13" s="291"/>
      <c r="AC13" s="204"/>
      <c r="AD13" s="205"/>
      <c r="AE13" s="205"/>
      <c r="AF13" s="205"/>
      <c r="AG13" s="205"/>
      <c r="AH13" s="206"/>
      <c r="AI13" s="296"/>
      <c r="AJ13" s="297"/>
      <c r="AK13" s="297"/>
      <c r="AL13" s="297"/>
      <c r="AM13" s="297"/>
      <c r="AN13" s="297"/>
      <c r="AO13" s="110"/>
      <c r="AP13" s="110"/>
      <c r="AQ13" s="110"/>
      <c r="AR13" s="110"/>
      <c r="AS13" s="110"/>
      <c r="AT13" s="110"/>
      <c r="AU13" s="110"/>
      <c r="AV13" s="110"/>
      <c r="AW13" s="110"/>
      <c r="AX13" s="110"/>
      <c r="AY13" s="110"/>
      <c r="AZ13" s="304"/>
      <c r="BA13" s="298"/>
      <c r="BB13" s="297"/>
      <c r="BC13" s="297"/>
      <c r="BD13" s="297"/>
      <c r="BE13" s="297"/>
      <c r="BF13" s="297"/>
      <c r="BG13" s="156"/>
      <c r="BH13" s="157"/>
      <c r="BI13" s="157"/>
      <c r="BJ13" s="157"/>
      <c r="BK13" s="157"/>
      <c r="BL13" s="272"/>
      <c r="BM13" s="110"/>
      <c r="BN13" s="110"/>
      <c r="BO13" s="110"/>
      <c r="BP13" s="110"/>
      <c r="BQ13" s="110"/>
      <c r="BR13" s="274"/>
      <c r="BS13" s="358"/>
      <c r="BT13" s="359"/>
      <c r="BU13" s="359"/>
      <c r="BV13" s="359"/>
      <c r="BW13" s="359"/>
      <c r="BX13" s="359"/>
      <c r="BY13" s="253"/>
      <c r="BZ13" s="254"/>
      <c r="CA13" s="254"/>
      <c r="CB13" s="254"/>
      <c r="CC13" s="254"/>
      <c r="CD13" s="255"/>
      <c r="CE13" s="110"/>
      <c r="CF13" s="110"/>
      <c r="CG13" s="110"/>
      <c r="CH13" s="110"/>
      <c r="CI13" s="110"/>
      <c r="CJ13" s="111"/>
      <c r="CK13" s="117"/>
      <c r="CL13" s="117"/>
      <c r="CM13" s="117"/>
      <c r="CN13" s="117"/>
      <c r="CO13" s="117"/>
      <c r="CP13" s="118"/>
    </row>
    <row r="14" spans="1:94" ht="8.25" customHeight="1">
      <c r="A14" s="230"/>
      <c r="B14" s="231"/>
      <c r="C14" s="232"/>
      <c r="D14" s="281"/>
      <c r="E14" s="282"/>
      <c r="F14" s="282"/>
      <c r="G14" s="282"/>
      <c r="H14" s="282"/>
      <c r="I14" s="282"/>
      <c r="J14" s="282"/>
      <c r="K14" s="282"/>
      <c r="L14" s="282"/>
      <c r="M14" s="282"/>
      <c r="N14" s="282"/>
      <c r="O14" s="282"/>
      <c r="P14" s="282"/>
      <c r="Q14" s="233"/>
      <c r="R14" s="233"/>
      <c r="S14" s="233"/>
      <c r="T14" s="233"/>
      <c r="U14" s="233"/>
      <c r="V14" s="233"/>
      <c r="W14" s="292"/>
      <c r="X14" s="293"/>
      <c r="Y14" s="293"/>
      <c r="Z14" s="293"/>
      <c r="AA14" s="293"/>
      <c r="AB14" s="294"/>
      <c r="AC14" s="207"/>
      <c r="AD14" s="208"/>
      <c r="AE14" s="208"/>
      <c r="AF14" s="208"/>
      <c r="AG14" s="208"/>
      <c r="AH14" s="209"/>
      <c r="AI14" s="296"/>
      <c r="AJ14" s="297"/>
      <c r="AK14" s="297"/>
      <c r="AL14" s="297"/>
      <c r="AM14" s="297"/>
      <c r="AN14" s="297"/>
      <c r="AO14" s="110"/>
      <c r="AP14" s="110"/>
      <c r="AQ14" s="110"/>
      <c r="AR14" s="110"/>
      <c r="AS14" s="110"/>
      <c r="AT14" s="110"/>
      <c r="AU14" s="110"/>
      <c r="AV14" s="110"/>
      <c r="AW14" s="110"/>
      <c r="AX14" s="110"/>
      <c r="AY14" s="110"/>
      <c r="AZ14" s="304"/>
      <c r="BA14" s="298"/>
      <c r="BB14" s="297"/>
      <c r="BC14" s="297"/>
      <c r="BD14" s="297"/>
      <c r="BE14" s="297"/>
      <c r="BF14" s="297"/>
      <c r="BG14" s="187"/>
      <c r="BH14" s="189"/>
      <c r="BI14" s="189"/>
      <c r="BJ14" s="189"/>
      <c r="BK14" s="189"/>
      <c r="BL14" s="273"/>
      <c r="BM14" s="110"/>
      <c r="BN14" s="110"/>
      <c r="BO14" s="110"/>
      <c r="BP14" s="110"/>
      <c r="BQ14" s="110"/>
      <c r="BR14" s="274"/>
      <c r="BS14" s="358"/>
      <c r="BT14" s="359"/>
      <c r="BU14" s="359"/>
      <c r="BV14" s="359"/>
      <c r="BW14" s="359"/>
      <c r="BX14" s="359"/>
      <c r="BY14" s="256"/>
      <c r="BZ14" s="257"/>
      <c r="CA14" s="257"/>
      <c r="CB14" s="257"/>
      <c r="CC14" s="257"/>
      <c r="CD14" s="258"/>
      <c r="CE14" s="110"/>
      <c r="CF14" s="110"/>
      <c r="CG14" s="110"/>
      <c r="CH14" s="110"/>
      <c r="CI14" s="110"/>
      <c r="CJ14" s="111"/>
      <c r="CK14" s="117"/>
      <c r="CL14" s="117"/>
      <c r="CM14" s="117"/>
      <c r="CN14" s="117"/>
      <c r="CO14" s="117"/>
      <c r="CP14" s="118"/>
    </row>
    <row r="15" spans="1:94" ht="8.25" customHeight="1">
      <c r="A15" s="230"/>
      <c r="B15" s="231"/>
      <c r="C15" s="232"/>
      <c r="D15" s="281" t="s">
        <v>36</v>
      </c>
      <c r="E15" s="282"/>
      <c r="F15" s="282"/>
      <c r="G15" s="282"/>
      <c r="H15" s="282"/>
      <c r="I15" s="282"/>
      <c r="J15" s="282"/>
      <c r="K15" s="282"/>
      <c r="L15" s="282"/>
      <c r="M15" s="282"/>
      <c r="N15" s="282"/>
      <c r="O15" s="282"/>
      <c r="P15" s="282"/>
      <c r="Q15" s="233"/>
      <c r="R15" s="233"/>
      <c r="S15" s="233"/>
      <c r="T15" s="233"/>
      <c r="U15" s="233"/>
      <c r="V15" s="233"/>
      <c r="W15" s="286"/>
      <c r="X15" s="287"/>
      <c r="Y15" s="287"/>
      <c r="Z15" s="287"/>
      <c r="AA15" s="287"/>
      <c r="AB15" s="288"/>
      <c r="AC15" s="201"/>
      <c r="AD15" s="202"/>
      <c r="AE15" s="202"/>
      <c r="AF15" s="202"/>
      <c r="AG15" s="202"/>
      <c r="AH15" s="203"/>
      <c r="AI15" s="258"/>
      <c r="AJ15" s="295"/>
      <c r="AK15" s="295"/>
      <c r="AL15" s="295"/>
      <c r="AM15" s="295"/>
      <c r="AN15" s="295"/>
      <c r="AO15" s="186" t="str">
        <f>IF(AI15="","",IF(ISERROR(ROUNDDOWN(AC15/AI15,2)),0,ROUNDDOWN(AC15/AI15,2)))</f>
        <v/>
      </c>
      <c r="AP15" s="186"/>
      <c r="AQ15" s="186"/>
      <c r="AR15" s="186"/>
      <c r="AS15" s="186"/>
      <c r="AT15" s="187"/>
      <c r="AU15" s="110" t="str">
        <f>IF(AO15="","",IF(AO15=0,"",(IF(AO15&gt;=IF(W15&gt;=2,1.98,3.3),"OK","NG"))))</f>
        <v/>
      </c>
      <c r="AV15" s="110"/>
      <c r="AW15" s="110"/>
      <c r="AX15" s="110"/>
      <c r="AY15" s="110"/>
      <c r="AZ15" s="304"/>
      <c r="BA15" s="298"/>
      <c r="BB15" s="297"/>
      <c r="BC15" s="297"/>
      <c r="BD15" s="297"/>
      <c r="BE15" s="297"/>
      <c r="BF15" s="297"/>
      <c r="BG15" s="153" t="str">
        <f>IF(BA15="","",IF(ISERROR(ROUNDDOWN(AC15/BA15,2)),0,ROUNDDOWN(AC15/BA15,2)))</f>
        <v/>
      </c>
      <c r="BH15" s="154"/>
      <c r="BI15" s="154"/>
      <c r="BJ15" s="154"/>
      <c r="BK15" s="154"/>
      <c r="BL15" s="271"/>
      <c r="BM15" s="110" t="str">
        <f>IF(BG15="","",IF(BG15=0,"",(IF(BG15&gt;=IF(W15&gt;=2,1.98,3.3),"OK","NG"))))</f>
        <v/>
      </c>
      <c r="BN15" s="110"/>
      <c r="BO15" s="110"/>
      <c r="BP15" s="110"/>
      <c r="BQ15" s="110"/>
      <c r="BR15" s="274"/>
      <c r="BS15" s="358"/>
      <c r="BT15" s="359"/>
      <c r="BU15" s="359"/>
      <c r="BV15" s="359"/>
      <c r="BW15" s="359"/>
      <c r="BX15" s="359"/>
      <c r="BY15" s="275"/>
      <c r="BZ15" s="276"/>
      <c r="CA15" s="276"/>
      <c r="CB15" s="276"/>
      <c r="CC15" s="276"/>
      <c r="CD15" s="277"/>
      <c r="CE15" s="186" t="str">
        <f t="shared" ref="CE15" si="2">IF(BY15="","",IF(ISERROR(ROUNDDOWN(AC15/BY15,2)),0,(ROUNDDOWN(AC15/BY15,2))))</f>
        <v/>
      </c>
      <c r="CF15" s="186"/>
      <c r="CG15" s="186"/>
      <c r="CH15" s="186"/>
      <c r="CI15" s="186"/>
      <c r="CJ15" s="187"/>
      <c r="CK15" s="117" t="str">
        <f t="shared" ref="CK15" si="3">IF(CE15="","",IF(CE15=0,"",(IF(CE15&gt;=IF(W15&gt;=2,1.98,3.3),"OK","NG"))))</f>
        <v/>
      </c>
      <c r="CL15" s="117"/>
      <c r="CM15" s="117"/>
      <c r="CN15" s="117"/>
      <c r="CO15" s="117"/>
      <c r="CP15" s="118"/>
    </row>
    <row r="16" spans="1:94" ht="8.25" customHeight="1">
      <c r="A16" s="230"/>
      <c r="B16" s="231"/>
      <c r="C16" s="232"/>
      <c r="D16" s="281"/>
      <c r="E16" s="282"/>
      <c r="F16" s="282"/>
      <c r="G16" s="282"/>
      <c r="H16" s="282"/>
      <c r="I16" s="282"/>
      <c r="J16" s="282"/>
      <c r="K16" s="282"/>
      <c r="L16" s="282"/>
      <c r="M16" s="282"/>
      <c r="N16" s="282"/>
      <c r="O16" s="282"/>
      <c r="P16" s="282"/>
      <c r="Q16" s="233"/>
      <c r="R16" s="233"/>
      <c r="S16" s="233"/>
      <c r="T16" s="233"/>
      <c r="U16" s="233"/>
      <c r="V16" s="233"/>
      <c r="W16" s="289"/>
      <c r="X16" s="290"/>
      <c r="Y16" s="290"/>
      <c r="Z16" s="290"/>
      <c r="AA16" s="290"/>
      <c r="AB16" s="291"/>
      <c r="AC16" s="204"/>
      <c r="AD16" s="205"/>
      <c r="AE16" s="205"/>
      <c r="AF16" s="205"/>
      <c r="AG16" s="205"/>
      <c r="AH16" s="206"/>
      <c r="AI16" s="296"/>
      <c r="AJ16" s="297"/>
      <c r="AK16" s="297"/>
      <c r="AL16" s="297"/>
      <c r="AM16" s="297"/>
      <c r="AN16" s="297"/>
      <c r="AO16" s="110"/>
      <c r="AP16" s="110"/>
      <c r="AQ16" s="110"/>
      <c r="AR16" s="110"/>
      <c r="AS16" s="110"/>
      <c r="AT16" s="111"/>
      <c r="AU16" s="110"/>
      <c r="AV16" s="110"/>
      <c r="AW16" s="110"/>
      <c r="AX16" s="110"/>
      <c r="AY16" s="110"/>
      <c r="AZ16" s="304"/>
      <c r="BA16" s="298"/>
      <c r="BB16" s="297"/>
      <c r="BC16" s="297"/>
      <c r="BD16" s="297"/>
      <c r="BE16" s="297"/>
      <c r="BF16" s="297"/>
      <c r="BG16" s="156"/>
      <c r="BH16" s="157"/>
      <c r="BI16" s="157"/>
      <c r="BJ16" s="157"/>
      <c r="BK16" s="157"/>
      <c r="BL16" s="272"/>
      <c r="BM16" s="110"/>
      <c r="BN16" s="110"/>
      <c r="BO16" s="110"/>
      <c r="BP16" s="110"/>
      <c r="BQ16" s="110"/>
      <c r="BR16" s="274"/>
      <c r="BS16" s="358"/>
      <c r="BT16" s="359"/>
      <c r="BU16" s="359"/>
      <c r="BV16" s="359"/>
      <c r="BW16" s="359"/>
      <c r="BX16" s="359"/>
      <c r="BY16" s="253"/>
      <c r="BZ16" s="254"/>
      <c r="CA16" s="254"/>
      <c r="CB16" s="254"/>
      <c r="CC16" s="254"/>
      <c r="CD16" s="255"/>
      <c r="CE16" s="110"/>
      <c r="CF16" s="110"/>
      <c r="CG16" s="110"/>
      <c r="CH16" s="110"/>
      <c r="CI16" s="110"/>
      <c r="CJ16" s="111"/>
      <c r="CK16" s="117"/>
      <c r="CL16" s="117"/>
      <c r="CM16" s="117"/>
      <c r="CN16" s="117"/>
      <c r="CO16" s="117"/>
      <c r="CP16" s="118"/>
    </row>
    <row r="17" spans="1:94" ht="8.25" customHeight="1">
      <c r="A17" s="230"/>
      <c r="B17" s="231"/>
      <c r="C17" s="232"/>
      <c r="D17" s="281"/>
      <c r="E17" s="282"/>
      <c r="F17" s="282"/>
      <c r="G17" s="282"/>
      <c r="H17" s="282"/>
      <c r="I17" s="282"/>
      <c r="J17" s="282"/>
      <c r="K17" s="282"/>
      <c r="L17" s="282"/>
      <c r="M17" s="282"/>
      <c r="N17" s="282"/>
      <c r="O17" s="282"/>
      <c r="P17" s="282"/>
      <c r="Q17" s="233"/>
      <c r="R17" s="233"/>
      <c r="S17" s="233"/>
      <c r="T17" s="233"/>
      <c r="U17" s="233"/>
      <c r="V17" s="233"/>
      <c r="W17" s="292"/>
      <c r="X17" s="293"/>
      <c r="Y17" s="293"/>
      <c r="Z17" s="293"/>
      <c r="AA17" s="293"/>
      <c r="AB17" s="294"/>
      <c r="AC17" s="207"/>
      <c r="AD17" s="208"/>
      <c r="AE17" s="208"/>
      <c r="AF17" s="208"/>
      <c r="AG17" s="208"/>
      <c r="AH17" s="209"/>
      <c r="AI17" s="296"/>
      <c r="AJ17" s="297"/>
      <c r="AK17" s="297"/>
      <c r="AL17" s="297"/>
      <c r="AM17" s="297"/>
      <c r="AN17" s="297"/>
      <c r="AO17" s="188"/>
      <c r="AP17" s="188"/>
      <c r="AQ17" s="188"/>
      <c r="AR17" s="188"/>
      <c r="AS17" s="188"/>
      <c r="AT17" s="153"/>
      <c r="AU17" s="110"/>
      <c r="AV17" s="110"/>
      <c r="AW17" s="110"/>
      <c r="AX17" s="110"/>
      <c r="AY17" s="110"/>
      <c r="AZ17" s="304"/>
      <c r="BA17" s="298"/>
      <c r="BB17" s="297"/>
      <c r="BC17" s="297"/>
      <c r="BD17" s="297"/>
      <c r="BE17" s="297"/>
      <c r="BF17" s="297"/>
      <c r="BG17" s="187"/>
      <c r="BH17" s="189"/>
      <c r="BI17" s="189"/>
      <c r="BJ17" s="189"/>
      <c r="BK17" s="189"/>
      <c r="BL17" s="273"/>
      <c r="BM17" s="110"/>
      <c r="BN17" s="110"/>
      <c r="BO17" s="110"/>
      <c r="BP17" s="110"/>
      <c r="BQ17" s="110"/>
      <c r="BR17" s="274"/>
      <c r="BS17" s="358"/>
      <c r="BT17" s="359"/>
      <c r="BU17" s="359"/>
      <c r="BV17" s="359"/>
      <c r="BW17" s="359"/>
      <c r="BX17" s="359"/>
      <c r="BY17" s="256"/>
      <c r="BZ17" s="257"/>
      <c r="CA17" s="257"/>
      <c r="CB17" s="257"/>
      <c r="CC17" s="257"/>
      <c r="CD17" s="258"/>
      <c r="CE17" s="188"/>
      <c r="CF17" s="188"/>
      <c r="CG17" s="188"/>
      <c r="CH17" s="188"/>
      <c r="CI17" s="188"/>
      <c r="CJ17" s="153"/>
      <c r="CK17" s="117"/>
      <c r="CL17" s="117"/>
      <c r="CM17" s="117"/>
      <c r="CN17" s="117"/>
      <c r="CO17" s="117"/>
      <c r="CP17" s="118"/>
    </row>
    <row r="18" spans="1:94" ht="8.25" customHeight="1">
      <c r="A18" s="230"/>
      <c r="B18" s="231"/>
      <c r="C18" s="232"/>
      <c r="D18" s="281" t="s">
        <v>36</v>
      </c>
      <c r="E18" s="282"/>
      <c r="F18" s="282"/>
      <c r="G18" s="282"/>
      <c r="H18" s="282"/>
      <c r="I18" s="282"/>
      <c r="J18" s="282"/>
      <c r="K18" s="282"/>
      <c r="L18" s="282"/>
      <c r="M18" s="282"/>
      <c r="N18" s="282"/>
      <c r="O18" s="282"/>
      <c r="P18" s="282"/>
      <c r="Q18" s="233"/>
      <c r="R18" s="233"/>
      <c r="S18" s="233"/>
      <c r="T18" s="233"/>
      <c r="U18" s="233"/>
      <c r="V18" s="233"/>
      <c r="W18" s="286"/>
      <c r="X18" s="287"/>
      <c r="Y18" s="287"/>
      <c r="Z18" s="287"/>
      <c r="AA18" s="287"/>
      <c r="AB18" s="288"/>
      <c r="AC18" s="201"/>
      <c r="AD18" s="202"/>
      <c r="AE18" s="202"/>
      <c r="AF18" s="202"/>
      <c r="AG18" s="202"/>
      <c r="AH18" s="203"/>
      <c r="AI18" s="258"/>
      <c r="AJ18" s="295"/>
      <c r="AK18" s="295"/>
      <c r="AL18" s="295"/>
      <c r="AM18" s="295"/>
      <c r="AN18" s="295"/>
      <c r="AO18" s="110" t="str">
        <f t="shared" ref="AO18" si="4">IF(AI18="","",IF(ISERROR(ROUNDDOWN(AC18/AI18,2)),0,ROUNDDOWN(AC18/AI18,2)))</f>
        <v/>
      </c>
      <c r="AP18" s="110"/>
      <c r="AQ18" s="110"/>
      <c r="AR18" s="110"/>
      <c r="AS18" s="110"/>
      <c r="AT18" s="110"/>
      <c r="AU18" s="186" t="str">
        <f t="shared" ref="AU18" si="5">IF(AO18="","",IF(AO18=0,"",(IF(AO18&gt;=IF(W18&gt;=2,1.98,3.3),"OK","NG"))))</f>
        <v/>
      </c>
      <c r="AV18" s="186"/>
      <c r="AW18" s="186"/>
      <c r="AX18" s="186"/>
      <c r="AY18" s="186"/>
      <c r="AZ18" s="305"/>
      <c r="BA18" s="298"/>
      <c r="BB18" s="297"/>
      <c r="BC18" s="297"/>
      <c r="BD18" s="297"/>
      <c r="BE18" s="297"/>
      <c r="BF18" s="297"/>
      <c r="BG18" s="153" t="str">
        <f t="shared" ref="BG18" si="6">IF(BA18="","",IF(ISERROR(ROUNDDOWN(AC18/BA18,2)),0,ROUNDDOWN(AC18/BA18,2)))</f>
        <v/>
      </c>
      <c r="BH18" s="154"/>
      <c r="BI18" s="154"/>
      <c r="BJ18" s="154"/>
      <c r="BK18" s="154"/>
      <c r="BL18" s="271"/>
      <c r="BM18" s="186" t="str">
        <f t="shared" ref="BM18" si="7">IF(BG18="","",IF(BG18=0,"",(IF(BG18&gt;=IF(W18&gt;=2,1.98,3.3),"OK","NG"))))</f>
        <v/>
      </c>
      <c r="BN18" s="186"/>
      <c r="BO18" s="186"/>
      <c r="BP18" s="186"/>
      <c r="BQ18" s="186"/>
      <c r="BR18" s="301"/>
      <c r="BS18" s="358"/>
      <c r="BT18" s="359"/>
      <c r="BU18" s="359"/>
      <c r="BV18" s="359"/>
      <c r="BW18" s="359"/>
      <c r="BX18" s="359"/>
      <c r="BY18" s="275"/>
      <c r="BZ18" s="276"/>
      <c r="CA18" s="276"/>
      <c r="CB18" s="276"/>
      <c r="CC18" s="276"/>
      <c r="CD18" s="277"/>
      <c r="CE18" s="110" t="str">
        <f t="shared" ref="CE18" si="8">IF(BY18="","",IF(ISERROR(ROUNDDOWN(AC18/BY18,2)),0,(ROUNDDOWN(AC18/BY18,2))))</f>
        <v/>
      </c>
      <c r="CF18" s="110"/>
      <c r="CG18" s="110"/>
      <c r="CH18" s="110"/>
      <c r="CI18" s="110"/>
      <c r="CJ18" s="111"/>
      <c r="CK18" s="117" t="str">
        <f t="shared" ref="CK18" si="9">IF(CE18="","",IF(CE18=0,"",(IF(CE18&gt;=IF(W18&gt;=2,1.98,3.3),"OK","NG"))))</f>
        <v/>
      </c>
      <c r="CL18" s="117"/>
      <c r="CM18" s="117"/>
      <c r="CN18" s="117"/>
      <c r="CO18" s="117"/>
      <c r="CP18" s="118"/>
    </row>
    <row r="19" spans="1:94" ht="8.25" customHeight="1">
      <c r="A19" s="230"/>
      <c r="B19" s="231"/>
      <c r="C19" s="232"/>
      <c r="D19" s="281"/>
      <c r="E19" s="282"/>
      <c r="F19" s="282"/>
      <c r="G19" s="282"/>
      <c r="H19" s="282"/>
      <c r="I19" s="282"/>
      <c r="J19" s="282"/>
      <c r="K19" s="282"/>
      <c r="L19" s="282"/>
      <c r="M19" s="282"/>
      <c r="N19" s="282"/>
      <c r="O19" s="282"/>
      <c r="P19" s="282"/>
      <c r="Q19" s="233"/>
      <c r="R19" s="233"/>
      <c r="S19" s="233"/>
      <c r="T19" s="233"/>
      <c r="U19" s="233"/>
      <c r="V19" s="233"/>
      <c r="W19" s="289"/>
      <c r="X19" s="290"/>
      <c r="Y19" s="290"/>
      <c r="Z19" s="290"/>
      <c r="AA19" s="290"/>
      <c r="AB19" s="291"/>
      <c r="AC19" s="204"/>
      <c r="AD19" s="205"/>
      <c r="AE19" s="205"/>
      <c r="AF19" s="205"/>
      <c r="AG19" s="205"/>
      <c r="AH19" s="206"/>
      <c r="AI19" s="296"/>
      <c r="AJ19" s="297"/>
      <c r="AK19" s="297"/>
      <c r="AL19" s="297"/>
      <c r="AM19" s="297"/>
      <c r="AN19" s="297"/>
      <c r="AO19" s="110"/>
      <c r="AP19" s="110"/>
      <c r="AQ19" s="110"/>
      <c r="AR19" s="110"/>
      <c r="AS19" s="110"/>
      <c r="AT19" s="110"/>
      <c r="AU19" s="110"/>
      <c r="AV19" s="110"/>
      <c r="AW19" s="110"/>
      <c r="AX19" s="110"/>
      <c r="AY19" s="110"/>
      <c r="AZ19" s="304"/>
      <c r="BA19" s="298"/>
      <c r="BB19" s="297"/>
      <c r="BC19" s="297"/>
      <c r="BD19" s="297"/>
      <c r="BE19" s="297"/>
      <c r="BF19" s="297"/>
      <c r="BG19" s="156"/>
      <c r="BH19" s="157"/>
      <c r="BI19" s="157"/>
      <c r="BJ19" s="157"/>
      <c r="BK19" s="157"/>
      <c r="BL19" s="272"/>
      <c r="BM19" s="110"/>
      <c r="BN19" s="110"/>
      <c r="BO19" s="110"/>
      <c r="BP19" s="110"/>
      <c r="BQ19" s="110"/>
      <c r="BR19" s="274"/>
      <c r="BS19" s="358"/>
      <c r="BT19" s="359"/>
      <c r="BU19" s="359"/>
      <c r="BV19" s="359"/>
      <c r="BW19" s="359"/>
      <c r="BX19" s="359"/>
      <c r="BY19" s="253"/>
      <c r="BZ19" s="254"/>
      <c r="CA19" s="254"/>
      <c r="CB19" s="254"/>
      <c r="CC19" s="254"/>
      <c r="CD19" s="255"/>
      <c r="CE19" s="110"/>
      <c r="CF19" s="110"/>
      <c r="CG19" s="110"/>
      <c r="CH19" s="110"/>
      <c r="CI19" s="110"/>
      <c r="CJ19" s="111"/>
      <c r="CK19" s="117"/>
      <c r="CL19" s="117"/>
      <c r="CM19" s="117"/>
      <c r="CN19" s="117"/>
      <c r="CO19" s="117"/>
      <c r="CP19" s="118"/>
    </row>
    <row r="20" spans="1:94" ht="8.25" customHeight="1">
      <c r="A20" s="230"/>
      <c r="B20" s="231"/>
      <c r="C20" s="232"/>
      <c r="D20" s="281"/>
      <c r="E20" s="282"/>
      <c r="F20" s="282"/>
      <c r="G20" s="282"/>
      <c r="H20" s="282"/>
      <c r="I20" s="282"/>
      <c r="J20" s="282"/>
      <c r="K20" s="282"/>
      <c r="L20" s="282"/>
      <c r="M20" s="282"/>
      <c r="N20" s="282"/>
      <c r="O20" s="282"/>
      <c r="P20" s="282"/>
      <c r="Q20" s="233"/>
      <c r="R20" s="233"/>
      <c r="S20" s="233"/>
      <c r="T20" s="233"/>
      <c r="U20" s="233"/>
      <c r="V20" s="233"/>
      <c r="W20" s="292"/>
      <c r="X20" s="293"/>
      <c r="Y20" s="293"/>
      <c r="Z20" s="293"/>
      <c r="AA20" s="293"/>
      <c r="AB20" s="294"/>
      <c r="AC20" s="207"/>
      <c r="AD20" s="208"/>
      <c r="AE20" s="208"/>
      <c r="AF20" s="208"/>
      <c r="AG20" s="208"/>
      <c r="AH20" s="209"/>
      <c r="AI20" s="296"/>
      <c r="AJ20" s="297"/>
      <c r="AK20" s="297"/>
      <c r="AL20" s="297"/>
      <c r="AM20" s="297"/>
      <c r="AN20" s="297"/>
      <c r="AO20" s="110"/>
      <c r="AP20" s="110"/>
      <c r="AQ20" s="110"/>
      <c r="AR20" s="110"/>
      <c r="AS20" s="110"/>
      <c r="AT20" s="110"/>
      <c r="AU20" s="110"/>
      <c r="AV20" s="110"/>
      <c r="AW20" s="110"/>
      <c r="AX20" s="110"/>
      <c r="AY20" s="110"/>
      <c r="AZ20" s="304"/>
      <c r="BA20" s="298"/>
      <c r="BB20" s="297"/>
      <c r="BC20" s="297"/>
      <c r="BD20" s="297"/>
      <c r="BE20" s="297"/>
      <c r="BF20" s="297"/>
      <c r="BG20" s="187"/>
      <c r="BH20" s="189"/>
      <c r="BI20" s="189"/>
      <c r="BJ20" s="189"/>
      <c r="BK20" s="189"/>
      <c r="BL20" s="273"/>
      <c r="BM20" s="110"/>
      <c r="BN20" s="110"/>
      <c r="BO20" s="110"/>
      <c r="BP20" s="110"/>
      <c r="BQ20" s="110"/>
      <c r="BR20" s="274"/>
      <c r="BS20" s="358"/>
      <c r="BT20" s="359"/>
      <c r="BU20" s="359"/>
      <c r="BV20" s="359"/>
      <c r="BW20" s="359"/>
      <c r="BX20" s="359"/>
      <c r="BY20" s="256"/>
      <c r="BZ20" s="257"/>
      <c r="CA20" s="257"/>
      <c r="CB20" s="257"/>
      <c r="CC20" s="257"/>
      <c r="CD20" s="258"/>
      <c r="CE20" s="110"/>
      <c r="CF20" s="110"/>
      <c r="CG20" s="110"/>
      <c r="CH20" s="110"/>
      <c r="CI20" s="110"/>
      <c r="CJ20" s="111"/>
      <c r="CK20" s="117"/>
      <c r="CL20" s="117"/>
      <c r="CM20" s="117"/>
      <c r="CN20" s="117"/>
      <c r="CO20" s="117"/>
      <c r="CP20" s="118"/>
    </row>
    <row r="21" spans="1:94" ht="8.25" customHeight="1">
      <c r="A21" s="230"/>
      <c r="B21" s="231"/>
      <c r="C21" s="232"/>
      <c r="D21" s="281" t="s">
        <v>36</v>
      </c>
      <c r="E21" s="282"/>
      <c r="F21" s="282"/>
      <c r="G21" s="282"/>
      <c r="H21" s="282"/>
      <c r="I21" s="282"/>
      <c r="J21" s="282"/>
      <c r="K21" s="282"/>
      <c r="L21" s="282"/>
      <c r="M21" s="282"/>
      <c r="N21" s="282"/>
      <c r="O21" s="282"/>
      <c r="P21" s="282"/>
      <c r="Q21" s="233"/>
      <c r="R21" s="233"/>
      <c r="S21" s="233"/>
      <c r="T21" s="233"/>
      <c r="U21" s="233"/>
      <c r="V21" s="233"/>
      <c r="W21" s="286"/>
      <c r="X21" s="287"/>
      <c r="Y21" s="287"/>
      <c r="Z21" s="287"/>
      <c r="AA21" s="287"/>
      <c r="AB21" s="288"/>
      <c r="AC21" s="201"/>
      <c r="AD21" s="202"/>
      <c r="AE21" s="202"/>
      <c r="AF21" s="202"/>
      <c r="AG21" s="202"/>
      <c r="AH21" s="203"/>
      <c r="AI21" s="258"/>
      <c r="AJ21" s="295"/>
      <c r="AK21" s="295"/>
      <c r="AL21" s="295"/>
      <c r="AM21" s="295"/>
      <c r="AN21" s="295"/>
      <c r="AO21" s="186" t="str">
        <f t="shared" ref="AO21" si="10">IF(AI21="","",IF(ISERROR(ROUNDDOWN(AC21/AI21,2)),0,ROUNDDOWN(AC21/AI21,2)))</f>
        <v/>
      </c>
      <c r="AP21" s="186"/>
      <c r="AQ21" s="186"/>
      <c r="AR21" s="186"/>
      <c r="AS21" s="186"/>
      <c r="AT21" s="187"/>
      <c r="AU21" s="110" t="str">
        <f t="shared" ref="AU21" si="11">IF(AO21="","",IF(AO21=0,"",(IF(AO21&gt;=IF(W21&gt;=2,1.98,3.3),"OK","NG"))))</f>
        <v/>
      </c>
      <c r="AV21" s="110"/>
      <c r="AW21" s="110"/>
      <c r="AX21" s="110"/>
      <c r="AY21" s="110"/>
      <c r="AZ21" s="304"/>
      <c r="BA21" s="298"/>
      <c r="BB21" s="297"/>
      <c r="BC21" s="297"/>
      <c r="BD21" s="297"/>
      <c r="BE21" s="297"/>
      <c r="BF21" s="297"/>
      <c r="BG21" s="153" t="str">
        <f t="shared" ref="BG21" si="12">IF(BA21="","",IF(ISERROR(ROUNDDOWN(AC21/BA21,2)),0,ROUNDDOWN(AC21/BA21,2)))</f>
        <v/>
      </c>
      <c r="BH21" s="154"/>
      <c r="BI21" s="154"/>
      <c r="BJ21" s="154"/>
      <c r="BK21" s="154"/>
      <c r="BL21" s="271"/>
      <c r="BM21" s="110" t="str">
        <f t="shared" ref="BM21" si="13">IF(BG21="","",IF(BG21=0,"",(IF(BG21&gt;=IF(W21&gt;=2,1.98,3.3),"OK","NG"))))</f>
        <v/>
      </c>
      <c r="BN21" s="110"/>
      <c r="BO21" s="110"/>
      <c r="BP21" s="110"/>
      <c r="BQ21" s="110"/>
      <c r="BR21" s="274"/>
      <c r="BS21" s="358"/>
      <c r="BT21" s="359"/>
      <c r="BU21" s="359"/>
      <c r="BV21" s="359"/>
      <c r="BW21" s="359"/>
      <c r="BX21" s="359"/>
      <c r="BY21" s="275"/>
      <c r="BZ21" s="276"/>
      <c r="CA21" s="276"/>
      <c r="CB21" s="276"/>
      <c r="CC21" s="276"/>
      <c r="CD21" s="277"/>
      <c r="CE21" s="186" t="str">
        <f t="shared" ref="CE21" si="14">IF(BY21="","",IF(ISERROR(ROUNDDOWN(AC21/BY21,2)),0,(ROUNDDOWN(AC21/BY21,2))))</f>
        <v/>
      </c>
      <c r="CF21" s="186"/>
      <c r="CG21" s="186"/>
      <c r="CH21" s="186"/>
      <c r="CI21" s="186"/>
      <c r="CJ21" s="187"/>
      <c r="CK21" s="117" t="str">
        <f t="shared" ref="CK21" si="15">IF(CE21="","",IF(CE21=0,"",(IF(CE21&gt;=IF(W21&gt;=2,1.98,3.3),"OK","NG"))))</f>
        <v/>
      </c>
      <c r="CL21" s="117"/>
      <c r="CM21" s="117"/>
      <c r="CN21" s="117"/>
      <c r="CO21" s="117"/>
      <c r="CP21" s="118"/>
    </row>
    <row r="22" spans="1:94" ht="8.25" customHeight="1">
      <c r="A22" s="230"/>
      <c r="B22" s="231"/>
      <c r="C22" s="232"/>
      <c r="D22" s="281"/>
      <c r="E22" s="282"/>
      <c r="F22" s="282"/>
      <c r="G22" s="282"/>
      <c r="H22" s="282"/>
      <c r="I22" s="282"/>
      <c r="J22" s="282"/>
      <c r="K22" s="282"/>
      <c r="L22" s="282"/>
      <c r="M22" s="282"/>
      <c r="N22" s="282"/>
      <c r="O22" s="282"/>
      <c r="P22" s="282"/>
      <c r="Q22" s="233"/>
      <c r="R22" s="233"/>
      <c r="S22" s="233"/>
      <c r="T22" s="233"/>
      <c r="U22" s="233"/>
      <c r="V22" s="233"/>
      <c r="W22" s="289"/>
      <c r="X22" s="290"/>
      <c r="Y22" s="290"/>
      <c r="Z22" s="290"/>
      <c r="AA22" s="290"/>
      <c r="AB22" s="291"/>
      <c r="AC22" s="204"/>
      <c r="AD22" s="205"/>
      <c r="AE22" s="205"/>
      <c r="AF22" s="205"/>
      <c r="AG22" s="205"/>
      <c r="AH22" s="206"/>
      <c r="AI22" s="296"/>
      <c r="AJ22" s="297"/>
      <c r="AK22" s="297"/>
      <c r="AL22" s="297"/>
      <c r="AM22" s="297"/>
      <c r="AN22" s="297"/>
      <c r="AO22" s="110"/>
      <c r="AP22" s="110"/>
      <c r="AQ22" s="110"/>
      <c r="AR22" s="110"/>
      <c r="AS22" s="110"/>
      <c r="AT22" s="111"/>
      <c r="AU22" s="110"/>
      <c r="AV22" s="110"/>
      <c r="AW22" s="110"/>
      <c r="AX22" s="110"/>
      <c r="AY22" s="110"/>
      <c r="AZ22" s="304"/>
      <c r="BA22" s="298"/>
      <c r="BB22" s="297"/>
      <c r="BC22" s="297"/>
      <c r="BD22" s="297"/>
      <c r="BE22" s="297"/>
      <c r="BF22" s="297"/>
      <c r="BG22" s="156"/>
      <c r="BH22" s="157"/>
      <c r="BI22" s="157"/>
      <c r="BJ22" s="157"/>
      <c r="BK22" s="157"/>
      <c r="BL22" s="272"/>
      <c r="BM22" s="110"/>
      <c r="BN22" s="110"/>
      <c r="BO22" s="110"/>
      <c r="BP22" s="110"/>
      <c r="BQ22" s="110"/>
      <c r="BR22" s="274"/>
      <c r="BS22" s="358"/>
      <c r="BT22" s="359"/>
      <c r="BU22" s="359"/>
      <c r="BV22" s="359"/>
      <c r="BW22" s="359"/>
      <c r="BX22" s="359"/>
      <c r="BY22" s="253"/>
      <c r="BZ22" s="254"/>
      <c r="CA22" s="254"/>
      <c r="CB22" s="254"/>
      <c r="CC22" s="254"/>
      <c r="CD22" s="255"/>
      <c r="CE22" s="110"/>
      <c r="CF22" s="110"/>
      <c r="CG22" s="110"/>
      <c r="CH22" s="110"/>
      <c r="CI22" s="110"/>
      <c r="CJ22" s="111"/>
      <c r="CK22" s="117"/>
      <c r="CL22" s="117"/>
      <c r="CM22" s="117"/>
      <c r="CN22" s="117"/>
      <c r="CO22" s="117"/>
      <c r="CP22" s="118"/>
    </row>
    <row r="23" spans="1:94" ht="8.25" customHeight="1">
      <c r="A23" s="230"/>
      <c r="B23" s="231"/>
      <c r="C23" s="232"/>
      <c r="D23" s="281"/>
      <c r="E23" s="282"/>
      <c r="F23" s="282"/>
      <c r="G23" s="282"/>
      <c r="H23" s="282"/>
      <c r="I23" s="282"/>
      <c r="J23" s="282"/>
      <c r="K23" s="282"/>
      <c r="L23" s="282"/>
      <c r="M23" s="282"/>
      <c r="N23" s="282"/>
      <c r="O23" s="282"/>
      <c r="P23" s="282"/>
      <c r="Q23" s="233"/>
      <c r="R23" s="233"/>
      <c r="S23" s="233"/>
      <c r="T23" s="233"/>
      <c r="U23" s="233"/>
      <c r="V23" s="233"/>
      <c r="W23" s="292"/>
      <c r="X23" s="293"/>
      <c r="Y23" s="293"/>
      <c r="Z23" s="293"/>
      <c r="AA23" s="293"/>
      <c r="AB23" s="294"/>
      <c r="AC23" s="207"/>
      <c r="AD23" s="208"/>
      <c r="AE23" s="208"/>
      <c r="AF23" s="208"/>
      <c r="AG23" s="208"/>
      <c r="AH23" s="209"/>
      <c r="AI23" s="296"/>
      <c r="AJ23" s="297"/>
      <c r="AK23" s="297"/>
      <c r="AL23" s="297"/>
      <c r="AM23" s="297"/>
      <c r="AN23" s="297"/>
      <c r="AO23" s="188"/>
      <c r="AP23" s="188"/>
      <c r="AQ23" s="188"/>
      <c r="AR23" s="188"/>
      <c r="AS23" s="188"/>
      <c r="AT23" s="153"/>
      <c r="AU23" s="110"/>
      <c r="AV23" s="110"/>
      <c r="AW23" s="110"/>
      <c r="AX23" s="110"/>
      <c r="AY23" s="110"/>
      <c r="AZ23" s="304"/>
      <c r="BA23" s="298"/>
      <c r="BB23" s="297"/>
      <c r="BC23" s="297"/>
      <c r="BD23" s="297"/>
      <c r="BE23" s="297"/>
      <c r="BF23" s="297"/>
      <c r="BG23" s="187"/>
      <c r="BH23" s="189"/>
      <c r="BI23" s="189"/>
      <c r="BJ23" s="189"/>
      <c r="BK23" s="189"/>
      <c r="BL23" s="273"/>
      <c r="BM23" s="110"/>
      <c r="BN23" s="110"/>
      <c r="BO23" s="110"/>
      <c r="BP23" s="110"/>
      <c r="BQ23" s="110"/>
      <c r="BR23" s="274"/>
      <c r="BS23" s="358"/>
      <c r="BT23" s="359"/>
      <c r="BU23" s="359"/>
      <c r="BV23" s="359"/>
      <c r="BW23" s="359"/>
      <c r="BX23" s="359"/>
      <c r="BY23" s="256"/>
      <c r="BZ23" s="257"/>
      <c r="CA23" s="257"/>
      <c r="CB23" s="257"/>
      <c r="CC23" s="257"/>
      <c r="CD23" s="258"/>
      <c r="CE23" s="188"/>
      <c r="CF23" s="188"/>
      <c r="CG23" s="188"/>
      <c r="CH23" s="188"/>
      <c r="CI23" s="188"/>
      <c r="CJ23" s="153"/>
      <c r="CK23" s="117"/>
      <c r="CL23" s="117"/>
      <c r="CM23" s="117"/>
      <c r="CN23" s="117"/>
      <c r="CO23" s="117"/>
      <c r="CP23" s="118"/>
    </row>
    <row r="24" spans="1:94" ht="8.25" customHeight="1">
      <c r="A24" s="230"/>
      <c r="B24" s="231"/>
      <c r="C24" s="232"/>
      <c r="D24" s="281" t="s">
        <v>36</v>
      </c>
      <c r="E24" s="282"/>
      <c r="F24" s="282"/>
      <c r="G24" s="282"/>
      <c r="H24" s="282"/>
      <c r="I24" s="282"/>
      <c r="J24" s="282"/>
      <c r="K24" s="282"/>
      <c r="L24" s="282"/>
      <c r="M24" s="282"/>
      <c r="N24" s="282"/>
      <c r="O24" s="282"/>
      <c r="P24" s="282"/>
      <c r="Q24" s="233"/>
      <c r="R24" s="233"/>
      <c r="S24" s="233"/>
      <c r="T24" s="233"/>
      <c r="U24" s="233"/>
      <c r="V24" s="233"/>
      <c r="W24" s="286"/>
      <c r="X24" s="287"/>
      <c r="Y24" s="287"/>
      <c r="Z24" s="287"/>
      <c r="AA24" s="287"/>
      <c r="AB24" s="288"/>
      <c r="AC24" s="201"/>
      <c r="AD24" s="202"/>
      <c r="AE24" s="202"/>
      <c r="AF24" s="202"/>
      <c r="AG24" s="202"/>
      <c r="AH24" s="203"/>
      <c r="AI24" s="258"/>
      <c r="AJ24" s="295"/>
      <c r="AK24" s="295"/>
      <c r="AL24" s="295"/>
      <c r="AM24" s="295"/>
      <c r="AN24" s="295"/>
      <c r="AO24" s="110" t="str">
        <f t="shared" ref="AO24" si="16">IF(AI24="","",IF(ISERROR(ROUNDDOWN(AC24/AI24,2)),0,ROUNDDOWN(AC24/AI24,2)))</f>
        <v/>
      </c>
      <c r="AP24" s="110"/>
      <c r="AQ24" s="110"/>
      <c r="AR24" s="110"/>
      <c r="AS24" s="110"/>
      <c r="AT24" s="110"/>
      <c r="AU24" s="153" t="str">
        <f t="shared" ref="AU24" si="17">IF(AO24="","",IF(AO24=0,"",(IF(AO24&gt;=IF(W24&gt;=2,1.98,3.3),"OK","NG"))))</f>
        <v/>
      </c>
      <c r="AV24" s="154"/>
      <c r="AW24" s="154"/>
      <c r="AX24" s="154"/>
      <c r="AY24" s="154"/>
      <c r="AZ24" s="155"/>
      <c r="BA24" s="298"/>
      <c r="BB24" s="297"/>
      <c r="BC24" s="297"/>
      <c r="BD24" s="297"/>
      <c r="BE24" s="297"/>
      <c r="BF24" s="297"/>
      <c r="BG24" s="153" t="str">
        <f t="shared" ref="BG24" si="18">IF(BA24="","",IF(ISERROR(ROUNDDOWN(AC24/BA24,2)),0,ROUNDDOWN(AC24/BA24,2)))</f>
        <v/>
      </c>
      <c r="BH24" s="154"/>
      <c r="BI24" s="154"/>
      <c r="BJ24" s="154"/>
      <c r="BK24" s="154"/>
      <c r="BL24" s="271"/>
      <c r="BM24" s="110" t="str">
        <f t="shared" ref="BM24" si="19">IF(BG24="","",IF(BG24=0,"",(IF(BG24&gt;=IF(W24&gt;=2,1.98,3.3),"OK","NG"))))</f>
        <v/>
      </c>
      <c r="BN24" s="110"/>
      <c r="BO24" s="110"/>
      <c r="BP24" s="110"/>
      <c r="BQ24" s="110"/>
      <c r="BR24" s="274"/>
      <c r="BS24" s="358"/>
      <c r="BT24" s="359"/>
      <c r="BU24" s="359"/>
      <c r="BV24" s="359"/>
      <c r="BW24" s="359"/>
      <c r="BX24" s="359"/>
      <c r="BY24" s="275"/>
      <c r="BZ24" s="276"/>
      <c r="CA24" s="276"/>
      <c r="CB24" s="276"/>
      <c r="CC24" s="276"/>
      <c r="CD24" s="277"/>
      <c r="CE24" s="110" t="str">
        <f t="shared" ref="CE24" si="20">IF(BY24="","",IF(ISERROR(ROUNDDOWN(AC24/BY24,2)),0,(ROUNDDOWN(AC24/BY24,2))))</f>
        <v/>
      </c>
      <c r="CF24" s="110"/>
      <c r="CG24" s="110"/>
      <c r="CH24" s="110"/>
      <c r="CI24" s="110"/>
      <c r="CJ24" s="111"/>
      <c r="CK24" s="117" t="str">
        <f t="shared" ref="CK24" si="21">IF(CE24="","",IF(CE24=0,"",(IF(CE24&gt;=IF(W24&gt;=2,1.98,3.3),"OK","NG"))))</f>
        <v/>
      </c>
      <c r="CL24" s="117"/>
      <c r="CM24" s="117"/>
      <c r="CN24" s="117"/>
      <c r="CO24" s="117"/>
      <c r="CP24" s="118"/>
    </row>
    <row r="25" spans="1:94" ht="8.25" customHeight="1">
      <c r="A25" s="230"/>
      <c r="B25" s="231"/>
      <c r="C25" s="232"/>
      <c r="D25" s="281"/>
      <c r="E25" s="282"/>
      <c r="F25" s="282"/>
      <c r="G25" s="282"/>
      <c r="H25" s="282"/>
      <c r="I25" s="282"/>
      <c r="J25" s="282"/>
      <c r="K25" s="282"/>
      <c r="L25" s="282"/>
      <c r="M25" s="282"/>
      <c r="N25" s="282"/>
      <c r="O25" s="282"/>
      <c r="P25" s="282"/>
      <c r="Q25" s="233"/>
      <c r="R25" s="233"/>
      <c r="S25" s="233"/>
      <c r="T25" s="233"/>
      <c r="U25" s="233"/>
      <c r="V25" s="233"/>
      <c r="W25" s="289"/>
      <c r="X25" s="290"/>
      <c r="Y25" s="290"/>
      <c r="Z25" s="290"/>
      <c r="AA25" s="290"/>
      <c r="AB25" s="291"/>
      <c r="AC25" s="204"/>
      <c r="AD25" s="205"/>
      <c r="AE25" s="205"/>
      <c r="AF25" s="205"/>
      <c r="AG25" s="205"/>
      <c r="AH25" s="206"/>
      <c r="AI25" s="296"/>
      <c r="AJ25" s="297"/>
      <c r="AK25" s="297"/>
      <c r="AL25" s="297"/>
      <c r="AM25" s="297"/>
      <c r="AN25" s="297"/>
      <c r="AO25" s="110"/>
      <c r="AP25" s="110"/>
      <c r="AQ25" s="110"/>
      <c r="AR25" s="110"/>
      <c r="AS25" s="110"/>
      <c r="AT25" s="110"/>
      <c r="AU25" s="156"/>
      <c r="AV25" s="157"/>
      <c r="AW25" s="157"/>
      <c r="AX25" s="157"/>
      <c r="AY25" s="157"/>
      <c r="AZ25" s="158"/>
      <c r="BA25" s="298"/>
      <c r="BB25" s="297"/>
      <c r="BC25" s="297"/>
      <c r="BD25" s="297"/>
      <c r="BE25" s="297"/>
      <c r="BF25" s="297"/>
      <c r="BG25" s="156"/>
      <c r="BH25" s="157"/>
      <c r="BI25" s="157"/>
      <c r="BJ25" s="157"/>
      <c r="BK25" s="157"/>
      <c r="BL25" s="272"/>
      <c r="BM25" s="110"/>
      <c r="BN25" s="110"/>
      <c r="BO25" s="110"/>
      <c r="BP25" s="110"/>
      <c r="BQ25" s="110"/>
      <c r="BR25" s="274"/>
      <c r="BS25" s="358"/>
      <c r="BT25" s="359"/>
      <c r="BU25" s="359"/>
      <c r="BV25" s="359"/>
      <c r="BW25" s="359"/>
      <c r="BX25" s="359"/>
      <c r="BY25" s="253"/>
      <c r="BZ25" s="254"/>
      <c r="CA25" s="254"/>
      <c r="CB25" s="254"/>
      <c r="CC25" s="254"/>
      <c r="CD25" s="255"/>
      <c r="CE25" s="110"/>
      <c r="CF25" s="110"/>
      <c r="CG25" s="110"/>
      <c r="CH25" s="110"/>
      <c r="CI25" s="110"/>
      <c r="CJ25" s="111"/>
      <c r="CK25" s="117"/>
      <c r="CL25" s="117"/>
      <c r="CM25" s="117"/>
      <c r="CN25" s="117"/>
      <c r="CO25" s="117"/>
      <c r="CP25" s="118"/>
    </row>
    <row r="26" spans="1:94" ht="8.25" customHeight="1">
      <c r="A26" s="230"/>
      <c r="B26" s="231"/>
      <c r="C26" s="232"/>
      <c r="D26" s="281"/>
      <c r="E26" s="282"/>
      <c r="F26" s="282"/>
      <c r="G26" s="282"/>
      <c r="H26" s="282"/>
      <c r="I26" s="282"/>
      <c r="J26" s="282"/>
      <c r="K26" s="282"/>
      <c r="L26" s="282"/>
      <c r="M26" s="282"/>
      <c r="N26" s="282"/>
      <c r="O26" s="282"/>
      <c r="P26" s="282"/>
      <c r="Q26" s="233"/>
      <c r="R26" s="233"/>
      <c r="S26" s="233"/>
      <c r="T26" s="233"/>
      <c r="U26" s="233"/>
      <c r="V26" s="233"/>
      <c r="W26" s="292"/>
      <c r="X26" s="293"/>
      <c r="Y26" s="293"/>
      <c r="Z26" s="293"/>
      <c r="AA26" s="293"/>
      <c r="AB26" s="294"/>
      <c r="AC26" s="207"/>
      <c r="AD26" s="208"/>
      <c r="AE26" s="208"/>
      <c r="AF26" s="208"/>
      <c r="AG26" s="208"/>
      <c r="AH26" s="209"/>
      <c r="AI26" s="296"/>
      <c r="AJ26" s="297"/>
      <c r="AK26" s="297"/>
      <c r="AL26" s="297"/>
      <c r="AM26" s="297"/>
      <c r="AN26" s="297"/>
      <c r="AO26" s="110"/>
      <c r="AP26" s="110"/>
      <c r="AQ26" s="110"/>
      <c r="AR26" s="110"/>
      <c r="AS26" s="110"/>
      <c r="AT26" s="110"/>
      <c r="AU26" s="187"/>
      <c r="AV26" s="189"/>
      <c r="AW26" s="189"/>
      <c r="AX26" s="189"/>
      <c r="AY26" s="189"/>
      <c r="AZ26" s="190"/>
      <c r="BA26" s="298"/>
      <c r="BB26" s="297"/>
      <c r="BC26" s="297"/>
      <c r="BD26" s="297"/>
      <c r="BE26" s="297"/>
      <c r="BF26" s="297"/>
      <c r="BG26" s="187"/>
      <c r="BH26" s="189"/>
      <c r="BI26" s="189"/>
      <c r="BJ26" s="189"/>
      <c r="BK26" s="189"/>
      <c r="BL26" s="273"/>
      <c r="BM26" s="110"/>
      <c r="BN26" s="110"/>
      <c r="BO26" s="110"/>
      <c r="BP26" s="110"/>
      <c r="BQ26" s="110"/>
      <c r="BR26" s="274"/>
      <c r="BS26" s="358"/>
      <c r="BT26" s="359"/>
      <c r="BU26" s="359"/>
      <c r="BV26" s="359"/>
      <c r="BW26" s="359"/>
      <c r="BX26" s="359"/>
      <c r="BY26" s="256"/>
      <c r="BZ26" s="257"/>
      <c r="CA26" s="257"/>
      <c r="CB26" s="257"/>
      <c r="CC26" s="257"/>
      <c r="CD26" s="258"/>
      <c r="CE26" s="110"/>
      <c r="CF26" s="110"/>
      <c r="CG26" s="110"/>
      <c r="CH26" s="110"/>
      <c r="CI26" s="110"/>
      <c r="CJ26" s="111"/>
      <c r="CK26" s="117"/>
      <c r="CL26" s="117"/>
      <c r="CM26" s="117"/>
      <c r="CN26" s="117"/>
      <c r="CO26" s="117"/>
      <c r="CP26" s="118"/>
    </row>
    <row r="27" spans="1:94" ht="8.25" customHeight="1">
      <c r="A27" s="230"/>
      <c r="B27" s="231"/>
      <c r="C27" s="232"/>
      <c r="D27" s="281" t="s">
        <v>36</v>
      </c>
      <c r="E27" s="282"/>
      <c r="F27" s="282"/>
      <c r="G27" s="282"/>
      <c r="H27" s="282"/>
      <c r="I27" s="282"/>
      <c r="J27" s="282"/>
      <c r="K27" s="282"/>
      <c r="L27" s="282"/>
      <c r="M27" s="282"/>
      <c r="N27" s="282"/>
      <c r="O27" s="282"/>
      <c r="P27" s="282"/>
      <c r="Q27" s="302"/>
      <c r="R27" s="302"/>
      <c r="S27" s="302"/>
      <c r="T27" s="302"/>
      <c r="U27" s="302"/>
      <c r="V27" s="302"/>
      <c r="W27" s="286"/>
      <c r="X27" s="287"/>
      <c r="Y27" s="287"/>
      <c r="Z27" s="287"/>
      <c r="AA27" s="287"/>
      <c r="AB27" s="288"/>
      <c r="AC27" s="201"/>
      <c r="AD27" s="202"/>
      <c r="AE27" s="202"/>
      <c r="AF27" s="202"/>
      <c r="AG27" s="202"/>
      <c r="AH27" s="203"/>
      <c r="AI27" s="258"/>
      <c r="AJ27" s="295"/>
      <c r="AK27" s="295"/>
      <c r="AL27" s="295"/>
      <c r="AM27" s="295"/>
      <c r="AN27" s="295"/>
      <c r="AO27" s="110" t="str">
        <f t="shared" ref="AO27" si="22">IF(AI27="","",IF(ISERROR(ROUNDDOWN(AC27/AI27,2)),0,ROUNDDOWN(AC27/AI27,2)))</f>
        <v/>
      </c>
      <c r="AP27" s="110"/>
      <c r="AQ27" s="110"/>
      <c r="AR27" s="110"/>
      <c r="AS27" s="110"/>
      <c r="AT27" s="110"/>
      <c r="AU27" s="153" t="str">
        <f t="shared" ref="AU27" si="23">IF(AO27="","",IF(AO27=0,"",(IF(AO27&gt;=IF(W27&gt;=2,1.98,3.3),"OK","NG"))))</f>
        <v/>
      </c>
      <c r="AV27" s="154"/>
      <c r="AW27" s="154"/>
      <c r="AX27" s="154"/>
      <c r="AY27" s="154"/>
      <c r="AZ27" s="155"/>
      <c r="BA27" s="303"/>
      <c r="BB27" s="295"/>
      <c r="BC27" s="295"/>
      <c r="BD27" s="295"/>
      <c r="BE27" s="295"/>
      <c r="BF27" s="295"/>
      <c r="BG27" s="153" t="str">
        <f t="shared" ref="BG27" si="24">IF(BA27="","",IF(ISERROR(ROUNDDOWN(AC27/BA27,2)),0,ROUNDDOWN(AC27/BA27,2)))</f>
        <v/>
      </c>
      <c r="BH27" s="154"/>
      <c r="BI27" s="154"/>
      <c r="BJ27" s="154"/>
      <c r="BK27" s="154"/>
      <c r="BL27" s="271"/>
      <c r="BM27" s="186" t="str">
        <f t="shared" ref="BM27" si="25">IF(BG27="","",IF(BG27=0,"",(IF(BG27&gt;=IF(W27&gt;=2,1.98,3.3),"OK","NG"))))</f>
        <v/>
      </c>
      <c r="BN27" s="186"/>
      <c r="BO27" s="186"/>
      <c r="BP27" s="186"/>
      <c r="BQ27" s="186"/>
      <c r="BR27" s="301"/>
      <c r="BS27" s="358"/>
      <c r="BT27" s="359"/>
      <c r="BU27" s="359"/>
      <c r="BV27" s="359"/>
      <c r="BW27" s="359"/>
      <c r="BX27" s="359"/>
      <c r="BY27" s="253"/>
      <c r="BZ27" s="254"/>
      <c r="CA27" s="254"/>
      <c r="CB27" s="254"/>
      <c r="CC27" s="254"/>
      <c r="CD27" s="255"/>
      <c r="CE27" s="186" t="str">
        <f t="shared" ref="CE27" si="26">IF(BY27="","",IF(ISERROR(ROUNDDOWN(AC27/BY27,2)),0,(ROUNDDOWN(AC27/BY27,2))))</f>
        <v/>
      </c>
      <c r="CF27" s="186"/>
      <c r="CG27" s="186"/>
      <c r="CH27" s="186"/>
      <c r="CI27" s="186"/>
      <c r="CJ27" s="187"/>
      <c r="CK27" s="117" t="str">
        <f t="shared" ref="CK27" si="27">IF(CE27="","",IF(CE27=0,"",(IF(CE27&gt;=IF(W27&gt;=2,1.98,3.3),"OK","NG"))))</f>
        <v/>
      </c>
      <c r="CL27" s="117"/>
      <c r="CM27" s="117"/>
      <c r="CN27" s="117"/>
      <c r="CO27" s="117"/>
      <c r="CP27" s="118"/>
    </row>
    <row r="28" spans="1:94" ht="8.25" customHeight="1">
      <c r="A28" s="230"/>
      <c r="B28" s="231"/>
      <c r="C28" s="232"/>
      <c r="D28" s="281"/>
      <c r="E28" s="282"/>
      <c r="F28" s="282"/>
      <c r="G28" s="282"/>
      <c r="H28" s="282"/>
      <c r="I28" s="282"/>
      <c r="J28" s="282"/>
      <c r="K28" s="282"/>
      <c r="L28" s="282"/>
      <c r="M28" s="282"/>
      <c r="N28" s="282"/>
      <c r="O28" s="282"/>
      <c r="P28" s="282"/>
      <c r="Q28" s="233"/>
      <c r="R28" s="233"/>
      <c r="S28" s="233"/>
      <c r="T28" s="233"/>
      <c r="U28" s="233"/>
      <c r="V28" s="233"/>
      <c r="W28" s="289"/>
      <c r="X28" s="290"/>
      <c r="Y28" s="290"/>
      <c r="Z28" s="290"/>
      <c r="AA28" s="290"/>
      <c r="AB28" s="291"/>
      <c r="AC28" s="204"/>
      <c r="AD28" s="205"/>
      <c r="AE28" s="205"/>
      <c r="AF28" s="205"/>
      <c r="AG28" s="205"/>
      <c r="AH28" s="206"/>
      <c r="AI28" s="296"/>
      <c r="AJ28" s="297"/>
      <c r="AK28" s="297"/>
      <c r="AL28" s="297"/>
      <c r="AM28" s="297"/>
      <c r="AN28" s="297"/>
      <c r="AO28" s="110"/>
      <c r="AP28" s="110"/>
      <c r="AQ28" s="110"/>
      <c r="AR28" s="110"/>
      <c r="AS28" s="110"/>
      <c r="AT28" s="110"/>
      <c r="AU28" s="156"/>
      <c r="AV28" s="157"/>
      <c r="AW28" s="157"/>
      <c r="AX28" s="157"/>
      <c r="AY28" s="157"/>
      <c r="AZ28" s="158"/>
      <c r="BA28" s="298"/>
      <c r="BB28" s="297"/>
      <c r="BC28" s="297"/>
      <c r="BD28" s="297"/>
      <c r="BE28" s="297"/>
      <c r="BF28" s="297"/>
      <c r="BG28" s="156"/>
      <c r="BH28" s="157"/>
      <c r="BI28" s="157"/>
      <c r="BJ28" s="157"/>
      <c r="BK28" s="157"/>
      <c r="BL28" s="272"/>
      <c r="BM28" s="110"/>
      <c r="BN28" s="110"/>
      <c r="BO28" s="110"/>
      <c r="BP28" s="110"/>
      <c r="BQ28" s="110"/>
      <c r="BR28" s="274"/>
      <c r="BS28" s="358"/>
      <c r="BT28" s="359"/>
      <c r="BU28" s="359"/>
      <c r="BV28" s="359"/>
      <c r="BW28" s="359"/>
      <c r="BX28" s="359"/>
      <c r="BY28" s="253"/>
      <c r="BZ28" s="254"/>
      <c r="CA28" s="254"/>
      <c r="CB28" s="254"/>
      <c r="CC28" s="254"/>
      <c r="CD28" s="255"/>
      <c r="CE28" s="110"/>
      <c r="CF28" s="110"/>
      <c r="CG28" s="110"/>
      <c r="CH28" s="110"/>
      <c r="CI28" s="110"/>
      <c r="CJ28" s="111"/>
      <c r="CK28" s="117"/>
      <c r="CL28" s="117"/>
      <c r="CM28" s="117"/>
      <c r="CN28" s="117"/>
      <c r="CO28" s="117"/>
      <c r="CP28" s="118"/>
    </row>
    <row r="29" spans="1:94" ht="8.25" customHeight="1">
      <c r="A29" s="230"/>
      <c r="B29" s="231"/>
      <c r="C29" s="232"/>
      <c r="D29" s="281"/>
      <c r="E29" s="282"/>
      <c r="F29" s="282"/>
      <c r="G29" s="282"/>
      <c r="H29" s="282"/>
      <c r="I29" s="282"/>
      <c r="J29" s="282"/>
      <c r="K29" s="282"/>
      <c r="L29" s="282"/>
      <c r="M29" s="282"/>
      <c r="N29" s="282"/>
      <c r="O29" s="282"/>
      <c r="P29" s="282"/>
      <c r="Q29" s="233"/>
      <c r="R29" s="233"/>
      <c r="S29" s="233"/>
      <c r="T29" s="233"/>
      <c r="U29" s="233"/>
      <c r="V29" s="233"/>
      <c r="W29" s="292"/>
      <c r="X29" s="293"/>
      <c r="Y29" s="293"/>
      <c r="Z29" s="293"/>
      <c r="AA29" s="293"/>
      <c r="AB29" s="294"/>
      <c r="AC29" s="207"/>
      <c r="AD29" s="208"/>
      <c r="AE29" s="208"/>
      <c r="AF29" s="208"/>
      <c r="AG29" s="208"/>
      <c r="AH29" s="209"/>
      <c r="AI29" s="296"/>
      <c r="AJ29" s="297"/>
      <c r="AK29" s="297"/>
      <c r="AL29" s="297"/>
      <c r="AM29" s="297"/>
      <c r="AN29" s="297"/>
      <c r="AO29" s="110"/>
      <c r="AP29" s="110"/>
      <c r="AQ29" s="110"/>
      <c r="AR29" s="110"/>
      <c r="AS29" s="110"/>
      <c r="AT29" s="110"/>
      <c r="AU29" s="187"/>
      <c r="AV29" s="189"/>
      <c r="AW29" s="189"/>
      <c r="AX29" s="189"/>
      <c r="AY29" s="189"/>
      <c r="AZ29" s="190"/>
      <c r="BA29" s="298"/>
      <c r="BB29" s="297"/>
      <c r="BC29" s="297"/>
      <c r="BD29" s="297"/>
      <c r="BE29" s="297"/>
      <c r="BF29" s="297"/>
      <c r="BG29" s="187"/>
      <c r="BH29" s="189"/>
      <c r="BI29" s="189"/>
      <c r="BJ29" s="189"/>
      <c r="BK29" s="189"/>
      <c r="BL29" s="273"/>
      <c r="BM29" s="110"/>
      <c r="BN29" s="110"/>
      <c r="BO29" s="110"/>
      <c r="BP29" s="110"/>
      <c r="BQ29" s="110"/>
      <c r="BR29" s="274"/>
      <c r="BS29" s="358"/>
      <c r="BT29" s="359"/>
      <c r="BU29" s="359"/>
      <c r="BV29" s="359"/>
      <c r="BW29" s="359"/>
      <c r="BX29" s="359"/>
      <c r="BY29" s="256"/>
      <c r="BZ29" s="257"/>
      <c r="CA29" s="257"/>
      <c r="CB29" s="257"/>
      <c r="CC29" s="257"/>
      <c r="CD29" s="258"/>
      <c r="CE29" s="188"/>
      <c r="CF29" s="188"/>
      <c r="CG29" s="188"/>
      <c r="CH29" s="188"/>
      <c r="CI29" s="188"/>
      <c r="CJ29" s="153"/>
      <c r="CK29" s="117"/>
      <c r="CL29" s="117"/>
      <c r="CM29" s="117"/>
      <c r="CN29" s="117"/>
      <c r="CO29" s="117"/>
      <c r="CP29" s="118"/>
    </row>
    <row r="30" spans="1:94" ht="8.25" customHeight="1">
      <c r="A30" s="230"/>
      <c r="B30" s="231"/>
      <c r="C30" s="232"/>
      <c r="D30" s="281" t="s">
        <v>36</v>
      </c>
      <c r="E30" s="282"/>
      <c r="F30" s="282"/>
      <c r="G30" s="282"/>
      <c r="H30" s="282"/>
      <c r="I30" s="282"/>
      <c r="J30" s="282"/>
      <c r="K30" s="282"/>
      <c r="L30" s="282"/>
      <c r="M30" s="282"/>
      <c r="N30" s="282"/>
      <c r="O30" s="282"/>
      <c r="P30" s="282"/>
      <c r="Q30" s="302"/>
      <c r="R30" s="302"/>
      <c r="S30" s="302"/>
      <c r="T30" s="302"/>
      <c r="U30" s="302"/>
      <c r="V30" s="302"/>
      <c r="W30" s="286"/>
      <c r="X30" s="287"/>
      <c r="Y30" s="287"/>
      <c r="Z30" s="287"/>
      <c r="AA30" s="287"/>
      <c r="AB30" s="288"/>
      <c r="AC30" s="201"/>
      <c r="AD30" s="202"/>
      <c r="AE30" s="202"/>
      <c r="AF30" s="202"/>
      <c r="AG30" s="202"/>
      <c r="AH30" s="203"/>
      <c r="AI30" s="258"/>
      <c r="AJ30" s="295"/>
      <c r="AK30" s="295"/>
      <c r="AL30" s="295"/>
      <c r="AM30" s="295"/>
      <c r="AN30" s="295"/>
      <c r="AO30" s="110" t="str">
        <f t="shared" ref="AO30" si="28">IF(AI30="","",IF(ISERROR(ROUNDDOWN(AC30/AI30,2)),0,ROUNDDOWN(AC30/AI30,2)))</f>
        <v/>
      </c>
      <c r="AP30" s="110"/>
      <c r="AQ30" s="110"/>
      <c r="AR30" s="110"/>
      <c r="AS30" s="110"/>
      <c r="AT30" s="110"/>
      <c r="AU30" s="153" t="str">
        <f t="shared" ref="AU30" si="29">IF(AO30="","",IF(AO30=0,"",(IF(AO30&gt;=IF(W30&gt;=2,1.98,3.3),"OK","NG"))))</f>
        <v/>
      </c>
      <c r="AV30" s="154"/>
      <c r="AW30" s="154"/>
      <c r="AX30" s="154"/>
      <c r="AY30" s="154"/>
      <c r="AZ30" s="155"/>
      <c r="BA30" s="303"/>
      <c r="BB30" s="295"/>
      <c r="BC30" s="295"/>
      <c r="BD30" s="295"/>
      <c r="BE30" s="295"/>
      <c r="BF30" s="295"/>
      <c r="BG30" s="153" t="str">
        <f t="shared" ref="BG30" si="30">IF(BA30="","",IF(ISERROR(ROUNDDOWN(AC30/BA30,2)),0,ROUNDDOWN(AC30/BA30,2)))</f>
        <v/>
      </c>
      <c r="BH30" s="154"/>
      <c r="BI30" s="154"/>
      <c r="BJ30" s="154"/>
      <c r="BK30" s="154"/>
      <c r="BL30" s="271"/>
      <c r="BM30" s="186" t="str">
        <f t="shared" ref="BM30" si="31">IF(BG30="","",IF(BG30=0,"",(IF(BG30&gt;=IF(W30&gt;=2,1.98,3.3),"OK","NG"))))</f>
        <v/>
      </c>
      <c r="BN30" s="186"/>
      <c r="BO30" s="186"/>
      <c r="BP30" s="186"/>
      <c r="BQ30" s="186"/>
      <c r="BR30" s="301"/>
      <c r="BS30" s="358"/>
      <c r="BT30" s="359"/>
      <c r="BU30" s="359"/>
      <c r="BV30" s="359"/>
      <c r="BW30" s="359"/>
      <c r="BX30" s="359"/>
      <c r="BY30" s="253"/>
      <c r="BZ30" s="254"/>
      <c r="CA30" s="254"/>
      <c r="CB30" s="254"/>
      <c r="CC30" s="254"/>
      <c r="CD30" s="255"/>
      <c r="CE30" s="110" t="str">
        <f t="shared" ref="CE30" si="32">IF(BY30="","",IF(ISERROR(ROUNDDOWN(AC30/BY30,2)),0,(ROUNDDOWN(AC30/BY30,2))))</f>
        <v/>
      </c>
      <c r="CF30" s="110"/>
      <c r="CG30" s="110"/>
      <c r="CH30" s="110"/>
      <c r="CI30" s="110"/>
      <c r="CJ30" s="110"/>
      <c r="CK30" s="117" t="str">
        <f t="shared" ref="CK30" si="33">IF(CE30="","",IF(CE30=0,"",(IF(CE30&gt;=IF(W30&gt;=2,1.98,3.3),"OK","NG"))))</f>
        <v/>
      </c>
      <c r="CL30" s="117"/>
      <c r="CM30" s="117"/>
      <c r="CN30" s="117"/>
      <c r="CO30" s="117"/>
      <c r="CP30" s="118"/>
    </row>
    <row r="31" spans="1:94" ht="8.25" customHeight="1">
      <c r="A31" s="230"/>
      <c r="B31" s="231"/>
      <c r="C31" s="232"/>
      <c r="D31" s="281"/>
      <c r="E31" s="282"/>
      <c r="F31" s="282"/>
      <c r="G31" s="282"/>
      <c r="H31" s="282"/>
      <c r="I31" s="282"/>
      <c r="J31" s="282"/>
      <c r="K31" s="282"/>
      <c r="L31" s="282"/>
      <c r="M31" s="282"/>
      <c r="N31" s="282"/>
      <c r="O31" s="282"/>
      <c r="P31" s="282"/>
      <c r="Q31" s="233"/>
      <c r="R31" s="233"/>
      <c r="S31" s="233"/>
      <c r="T31" s="233"/>
      <c r="U31" s="233"/>
      <c r="V31" s="233"/>
      <c r="W31" s="289"/>
      <c r="X31" s="290"/>
      <c r="Y31" s="290"/>
      <c r="Z31" s="290"/>
      <c r="AA31" s="290"/>
      <c r="AB31" s="291"/>
      <c r="AC31" s="204"/>
      <c r="AD31" s="205"/>
      <c r="AE31" s="205"/>
      <c r="AF31" s="205"/>
      <c r="AG31" s="205"/>
      <c r="AH31" s="206"/>
      <c r="AI31" s="296"/>
      <c r="AJ31" s="297"/>
      <c r="AK31" s="297"/>
      <c r="AL31" s="297"/>
      <c r="AM31" s="297"/>
      <c r="AN31" s="297"/>
      <c r="AO31" s="110"/>
      <c r="AP31" s="110"/>
      <c r="AQ31" s="110"/>
      <c r="AR31" s="110"/>
      <c r="AS31" s="110"/>
      <c r="AT31" s="110"/>
      <c r="AU31" s="156"/>
      <c r="AV31" s="157"/>
      <c r="AW31" s="157"/>
      <c r="AX31" s="157"/>
      <c r="AY31" s="157"/>
      <c r="AZ31" s="158"/>
      <c r="BA31" s="298"/>
      <c r="BB31" s="297"/>
      <c r="BC31" s="297"/>
      <c r="BD31" s="297"/>
      <c r="BE31" s="297"/>
      <c r="BF31" s="297"/>
      <c r="BG31" s="156"/>
      <c r="BH31" s="157"/>
      <c r="BI31" s="157"/>
      <c r="BJ31" s="157"/>
      <c r="BK31" s="157"/>
      <c r="BL31" s="272"/>
      <c r="BM31" s="110"/>
      <c r="BN31" s="110"/>
      <c r="BO31" s="110"/>
      <c r="BP31" s="110"/>
      <c r="BQ31" s="110"/>
      <c r="BR31" s="274"/>
      <c r="BS31" s="358"/>
      <c r="BT31" s="359"/>
      <c r="BU31" s="359"/>
      <c r="BV31" s="359"/>
      <c r="BW31" s="359"/>
      <c r="BX31" s="359"/>
      <c r="BY31" s="253"/>
      <c r="BZ31" s="254"/>
      <c r="CA31" s="254"/>
      <c r="CB31" s="254"/>
      <c r="CC31" s="254"/>
      <c r="CD31" s="255"/>
      <c r="CE31" s="110"/>
      <c r="CF31" s="110"/>
      <c r="CG31" s="110"/>
      <c r="CH31" s="110"/>
      <c r="CI31" s="110"/>
      <c r="CJ31" s="110"/>
      <c r="CK31" s="117"/>
      <c r="CL31" s="117"/>
      <c r="CM31" s="117"/>
      <c r="CN31" s="117"/>
      <c r="CO31" s="117"/>
      <c r="CP31" s="118"/>
    </row>
    <row r="32" spans="1:94" ht="8.25" customHeight="1">
      <c r="A32" s="230"/>
      <c r="B32" s="231"/>
      <c r="C32" s="232"/>
      <c r="D32" s="281"/>
      <c r="E32" s="282"/>
      <c r="F32" s="282"/>
      <c r="G32" s="282"/>
      <c r="H32" s="282"/>
      <c r="I32" s="282"/>
      <c r="J32" s="282"/>
      <c r="K32" s="282"/>
      <c r="L32" s="282"/>
      <c r="M32" s="282"/>
      <c r="N32" s="282"/>
      <c r="O32" s="282"/>
      <c r="P32" s="282"/>
      <c r="Q32" s="233"/>
      <c r="R32" s="233"/>
      <c r="S32" s="233"/>
      <c r="T32" s="233"/>
      <c r="U32" s="233"/>
      <c r="V32" s="233"/>
      <c r="W32" s="292"/>
      <c r="X32" s="293"/>
      <c r="Y32" s="293"/>
      <c r="Z32" s="293"/>
      <c r="AA32" s="293"/>
      <c r="AB32" s="294"/>
      <c r="AC32" s="207"/>
      <c r="AD32" s="208"/>
      <c r="AE32" s="208"/>
      <c r="AF32" s="208"/>
      <c r="AG32" s="208"/>
      <c r="AH32" s="209"/>
      <c r="AI32" s="296"/>
      <c r="AJ32" s="297"/>
      <c r="AK32" s="297"/>
      <c r="AL32" s="297"/>
      <c r="AM32" s="297"/>
      <c r="AN32" s="297"/>
      <c r="AO32" s="110"/>
      <c r="AP32" s="110"/>
      <c r="AQ32" s="110"/>
      <c r="AR32" s="110"/>
      <c r="AS32" s="110"/>
      <c r="AT32" s="110"/>
      <c r="AU32" s="187"/>
      <c r="AV32" s="189"/>
      <c r="AW32" s="189"/>
      <c r="AX32" s="189"/>
      <c r="AY32" s="189"/>
      <c r="AZ32" s="190"/>
      <c r="BA32" s="298"/>
      <c r="BB32" s="297"/>
      <c r="BC32" s="297"/>
      <c r="BD32" s="297"/>
      <c r="BE32" s="297"/>
      <c r="BF32" s="297"/>
      <c r="BG32" s="187"/>
      <c r="BH32" s="189"/>
      <c r="BI32" s="189"/>
      <c r="BJ32" s="189"/>
      <c r="BK32" s="189"/>
      <c r="BL32" s="273"/>
      <c r="BM32" s="110"/>
      <c r="BN32" s="110"/>
      <c r="BO32" s="110"/>
      <c r="BP32" s="110"/>
      <c r="BQ32" s="110"/>
      <c r="BR32" s="274"/>
      <c r="BS32" s="358"/>
      <c r="BT32" s="359"/>
      <c r="BU32" s="359"/>
      <c r="BV32" s="359"/>
      <c r="BW32" s="359"/>
      <c r="BX32" s="359"/>
      <c r="BY32" s="256"/>
      <c r="BZ32" s="257"/>
      <c r="CA32" s="257"/>
      <c r="CB32" s="257"/>
      <c r="CC32" s="257"/>
      <c r="CD32" s="258"/>
      <c r="CE32" s="110"/>
      <c r="CF32" s="110"/>
      <c r="CG32" s="110"/>
      <c r="CH32" s="110"/>
      <c r="CI32" s="110"/>
      <c r="CJ32" s="110"/>
      <c r="CK32" s="117"/>
      <c r="CL32" s="117"/>
      <c r="CM32" s="117"/>
      <c r="CN32" s="117"/>
      <c r="CO32" s="117"/>
      <c r="CP32" s="118"/>
    </row>
    <row r="33" spans="1:94" ht="8.25" customHeight="1">
      <c r="A33" s="230"/>
      <c r="B33" s="231"/>
      <c r="C33" s="232"/>
      <c r="D33" s="281" t="s">
        <v>36</v>
      </c>
      <c r="E33" s="282"/>
      <c r="F33" s="282"/>
      <c r="G33" s="282"/>
      <c r="H33" s="282"/>
      <c r="I33" s="282"/>
      <c r="J33" s="282"/>
      <c r="K33" s="282"/>
      <c r="L33" s="282"/>
      <c r="M33" s="282"/>
      <c r="N33" s="282"/>
      <c r="O33" s="282"/>
      <c r="P33" s="282"/>
      <c r="Q33" s="233"/>
      <c r="R33" s="233"/>
      <c r="S33" s="233"/>
      <c r="T33" s="233"/>
      <c r="U33" s="233"/>
      <c r="V33" s="233"/>
      <c r="W33" s="286"/>
      <c r="X33" s="287"/>
      <c r="Y33" s="287"/>
      <c r="Z33" s="287"/>
      <c r="AA33" s="287"/>
      <c r="AB33" s="288"/>
      <c r="AC33" s="201"/>
      <c r="AD33" s="202"/>
      <c r="AE33" s="202"/>
      <c r="AF33" s="202"/>
      <c r="AG33" s="202"/>
      <c r="AH33" s="203"/>
      <c r="AI33" s="258"/>
      <c r="AJ33" s="295"/>
      <c r="AK33" s="295"/>
      <c r="AL33" s="295"/>
      <c r="AM33" s="295"/>
      <c r="AN33" s="295"/>
      <c r="AO33" s="110" t="str">
        <f t="shared" ref="AO33" si="34">IF(AI33="","",IF(ISERROR(ROUNDDOWN(AC33/AI33,2)),0,ROUNDDOWN(AC33/AI33,2)))</f>
        <v/>
      </c>
      <c r="AP33" s="110"/>
      <c r="AQ33" s="110"/>
      <c r="AR33" s="110"/>
      <c r="AS33" s="110"/>
      <c r="AT33" s="110"/>
      <c r="AU33" s="153" t="str">
        <f t="shared" ref="AU33" si="35">IF(AO33="","",IF(AO33=0,"",(IF(AO33&gt;=IF(W33&gt;=2,1.98,3.3),"OK","NG"))))</f>
        <v/>
      </c>
      <c r="AV33" s="154"/>
      <c r="AW33" s="154"/>
      <c r="AX33" s="154"/>
      <c r="AY33" s="154"/>
      <c r="AZ33" s="155"/>
      <c r="BA33" s="298"/>
      <c r="BB33" s="297"/>
      <c r="BC33" s="297"/>
      <c r="BD33" s="297"/>
      <c r="BE33" s="297"/>
      <c r="BF33" s="297"/>
      <c r="BG33" s="153" t="str">
        <f t="shared" ref="BG33" si="36">IF(BA33="","",IF(ISERROR(ROUNDDOWN(AC33/BA33,2)),0,ROUNDDOWN(AC33/BA33,2)))</f>
        <v/>
      </c>
      <c r="BH33" s="154"/>
      <c r="BI33" s="154"/>
      <c r="BJ33" s="154"/>
      <c r="BK33" s="154"/>
      <c r="BL33" s="271"/>
      <c r="BM33" s="110" t="str">
        <f t="shared" ref="BM33" si="37">IF(BG33="","",IF(BG33=0,"",(IF(BG33&gt;=IF(W33&gt;=2,1.98,3.3),"OK","NG"))))</f>
        <v/>
      </c>
      <c r="BN33" s="110"/>
      <c r="BO33" s="110"/>
      <c r="BP33" s="110"/>
      <c r="BQ33" s="110"/>
      <c r="BR33" s="274"/>
      <c r="BS33" s="358"/>
      <c r="BT33" s="359"/>
      <c r="BU33" s="359"/>
      <c r="BV33" s="359"/>
      <c r="BW33" s="359"/>
      <c r="BX33" s="359"/>
      <c r="BY33" s="275"/>
      <c r="BZ33" s="276"/>
      <c r="CA33" s="276"/>
      <c r="CB33" s="276"/>
      <c r="CC33" s="276"/>
      <c r="CD33" s="277"/>
      <c r="CE33" s="110" t="str">
        <f t="shared" ref="CE33" si="38">IF(BY33="","",IF(ISERROR(ROUNDDOWN(AC33/BY33,2)),0,(ROUNDDOWN(AC33/BY33,2))))</f>
        <v/>
      </c>
      <c r="CF33" s="110"/>
      <c r="CG33" s="110"/>
      <c r="CH33" s="110"/>
      <c r="CI33" s="110"/>
      <c r="CJ33" s="111"/>
      <c r="CK33" s="117" t="str">
        <f t="shared" ref="CK33" si="39">IF(CE33="","",IF(CE33=0,"",(IF(CE33&gt;=IF(W33&gt;=2,1.98,3.3),"OK","NG"))))</f>
        <v/>
      </c>
      <c r="CL33" s="117"/>
      <c r="CM33" s="117"/>
      <c r="CN33" s="117"/>
      <c r="CO33" s="117"/>
      <c r="CP33" s="118"/>
    </row>
    <row r="34" spans="1:94" ht="8.25" customHeight="1">
      <c r="A34" s="230"/>
      <c r="B34" s="231"/>
      <c r="C34" s="232"/>
      <c r="D34" s="281"/>
      <c r="E34" s="282"/>
      <c r="F34" s="282"/>
      <c r="G34" s="282"/>
      <c r="H34" s="282"/>
      <c r="I34" s="282"/>
      <c r="J34" s="282"/>
      <c r="K34" s="282"/>
      <c r="L34" s="282"/>
      <c r="M34" s="282"/>
      <c r="N34" s="282"/>
      <c r="O34" s="282"/>
      <c r="P34" s="282"/>
      <c r="Q34" s="233"/>
      <c r="R34" s="233"/>
      <c r="S34" s="233"/>
      <c r="T34" s="233"/>
      <c r="U34" s="233"/>
      <c r="V34" s="233"/>
      <c r="W34" s="289"/>
      <c r="X34" s="290"/>
      <c r="Y34" s="290"/>
      <c r="Z34" s="290"/>
      <c r="AA34" s="290"/>
      <c r="AB34" s="291"/>
      <c r="AC34" s="204"/>
      <c r="AD34" s="205"/>
      <c r="AE34" s="205"/>
      <c r="AF34" s="205"/>
      <c r="AG34" s="205"/>
      <c r="AH34" s="206"/>
      <c r="AI34" s="296"/>
      <c r="AJ34" s="297"/>
      <c r="AK34" s="297"/>
      <c r="AL34" s="297"/>
      <c r="AM34" s="297"/>
      <c r="AN34" s="297"/>
      <c r="AO34" s="110"/>
      <c r="AP34" s="110"/>
      <c r="AQ34" s="110"/>
      <c r="AR34" s="110"/>
      <c r="AS34" s="110"/>
      <c r="AT34" s="110"/>
      <c r="AU34" s="156"/>
      <c r="AV34" s="157"/>
      <c r="AW34" s="157"/>
      <c r="AX34" s="157"/>
      <c r="AY34" s="157"/>
      <c r="AZ34" s="158"/>
      <c r="BA34" s="298"/>
      <c r="BB34" s="297"/>
      <c r="BC34" s="297"/>
      <c r="BD34" s="297"/>
      <c r="BE34" s="297"/>
      <c r="BF34" s="297"/>
      <c r="BG34" s="156"/>
      <c r="BH34" s="157"/>
      <c r="BI34" s="157"/>
      <c r="BJ34" s="157"/>
      <c r="BK34" s="157"/>
      <c r="BL34" s="272"/>
      <c r="BM34" s="110"/>
      <c r="BN34" s="110"/>
      <c r="BO34" s="110"/>
      <c r="BP34" s="110"/>
      <c r="BQ34" s="110"/>
      <c r="BR34" s="274"/>
      <c r="BS34" s="358"/>
      <c r="BT34" s="359"/>
      <c r="BU34" s="359"/>
      <c r="BV34" s="359"/>
      <c r="BW34" s="359"/>
      <c r="BX34" s="359"/>
      <c r="BY34" s="253"/>
      <c r="BZ34" s="254"/>
      <c r="CA34" s="254"/>
      <c r="CB34" s="254"/>
      <c r="CC34" s="254"/>
      <c r="CD34" s="255"/>
      <c r="CE34" s="110"/>
      <c r="CF34" s="110"/>
      <c r="CG34" s="110"/>
      <c r="CH34" s="110"/>
      <c r="CI34" s="110"/>
      <c r="CJ34" s="111"/>
      <c r="CK34" s="117"/>
      <c r="CL34" s="117"/>
      <c r="CM34" s="117"/>
      <c r="CN34" s="117"/>
      <c r="CO34" s="117"/>
      <c r="CP34" s="118"/>
    </row>
    <row r="35" spans="1:94" ht="8.25" customHeight="1">
      <c r="A35" s="230"/>
      <c r="B35" s="231"/>
      <c r="C35" s="232"/>
      <c r="D35" s="281"/>
      <c r="E35" s="282"/>
      <c r="F35" s="282"/>
      <c r="G35" s="282"/>
      <c r="H35" s="282"/>
      <c r="I35" s="282"/>
      <c r="J35" s="282"/>
      <c r="K35" s="282"/>
      <c r="L35" s="282"/>
      <c r="M35" s="282"/>
      <c r="N35" s="282"/>
      <c r="O35" s="282"/>
      <c r="P35" s="282"/>
      <c r="Q35" s="233"/>
      <c r="R35" s="233"/>
      <c r="S35" s="233"/>
      <c r="T35" s="233"/>
      <c r="U35" s="233"/>
      <c r="V35" s="233"/>
      <c r="W35" s="292"/>
      <c r="X35" s="293"/>
      <c r="Y35" s="293"/>
      <c r="Z35" s="293"/>
      <c r="AA35" s="293"/>
      <c r="AB35" s="294"/>
      <c r="AC35" s="207"/>
      <c r="AD35" s="208"/>
      <c r="AE35" s="208"/>
      <c r="AF35" s="208"/>
      <c r="AG35" s="208"/>
      <c r="AH35" s="209"/>
      <c r="AI35" s="296"/>
      <c r="AJ35" s="297"/>
      <c r="AK35" s="297"/>
      <c r="AL35" s="297"/>
      <c r="AM35" s="297"/>
      <c r="AN35" s="297"/>
      <c r="AO35" s="110"/>
      <c r="AP35" s="110"/>
      <c r="AQ35" s="110"/>
      <c r="AR35" s="110"/>
      <c r="AS35" s="110"/>
      <c r="AT35" s="110"/>
      <c r="AU35" s="187"/>
      <c r="AV35" s="189"/>
      <c r="AW35" s="189"/>
      <c r="AX35" s="189"/>
      <c r="AY35" s="189"/>
      <c r="AZ35" s="190"/>
      <c r="BA35" s="298"/>
      <c r="BB35" s="297"/>
      <c r="BC35" s="297"/>
      <c r="BD35" s="297"/>
      <c r="BE35" s="297"/>
      <c r="BF35" s="297"/>
      <c r="BG35" s="187"/>
      <c r="BH35" s="189"/>
      <c r="BI35" s="189"/>
      <c r="BJ35" s="189"/>
      <c r="BK35" s="189"/>
      <c r="BL35" s="273"/>
      <c r="BM35" s="110"/>
      <c r="BN35" s="110"/>
      <c r="BO35" s="110"/>
      <c r="BP35" s="110"/>
      <c r="BQ35" s="110"/>
      <c r="BR35" s="274"/>
      <c r="BS35" s="358"/>
      <c r="BT35" s="359"/>
      <c r="BU35" s="359"/>
      <c r="BV35" s="359"/>
      <c r="BW35" s="359"/>
      <c r="BX35" s="359"/>
      <c r="BY35" s="256"/>
      <c r="BZ35" s="257"/>
      <c r="CA35" s="257"/>
      <c r="CB35" s="257"/>
      <c r="CC35" s="257"/>
      <c r="CD35" s="258"/>
      <c r="CE35" s="110"/>
      <c r="CF35" s="110"/>
      <c r="CG35" s="110"/>
      <c r="CH35" s="110"/>
      <c r="CI35" s="110"/>
      <c r="CJ35" s="111"/>
      <c r="CK35" s="117"/>
      <c r="CL35" s="117"/>
      <c r="CM35" s="117"/>
      <c r="CN35" s="117"/>
      <c r="CO35" s="117"/>
      <c r="CP35" s="118"/>
    </row>
    <row r="36" spans="1:94" ht="8.25" customHeight="1">
      <c r="A36" s="230"/>
      <c r="B36" s="231"/>
      <c r="C36" s="232"/>
      <c r="D36" s="281" t="s">
        <v>36</v>
      </c>
      <c r="E36" s="282"/>
      <c r="F36" s="282"/>
      <c r="G36" s="282"/>
      <c r="H36" s="282"/>
      <c r="I36" s="282"/>
      <c r="J36" s="282"/>
      <c r="K36" s="282"/>
      <c r="L36" s="282"/>
      <c r="M36" s="282"/>
      <c r="N36" s="282"/>
      <c r="O36" s="282"/>
      <c r="P36" s="282"/>
      <c r="Q36" s="233"/>
      <c r="R36" s="233"/>
      <c r="S36" s="233"/>
      <c r="T36" s="233"/>
      <c r="U36" s="233"/>
      <c r="V36" s="233"/>
      <c r="W36" s="286"/>
      <c r="X36" s="287"/>
      <c r="Y36" s="287"/>
      <c r="Z36" s="287"/>
      <c r="AA36" s="287"/>
      <c r="AB36" s="288"/>
      <c r="AC36" s="201"/>
      <c r="AD36" s="202"/>
      <c r="AE36" s="202"/>
      <c r="AF36" s="202"/>
      <c r="AG36" s="202"/>
      <c r="AH36" s="203"/>
      <c r="AI36" s="258"/>
      <c r="AJ36" s="295"/>
      <c r="AK36" s="295"/>
      <c r="AL36" s="295"/>
      <c r="AM36" s="295"/>
      <c r="AN36" s="295"/>
      <c r="AO36" s="186" t="str">
        <f t="shared" ref="AO36" si="40">IF(AI36="","",IF(ISERROR(ROUNDDOWN(AC36/AI36,2)),0,ROUNDDOWN(AC36/AI36,2)))</f>
        <v/>
      </c>
      <c r="AP36" s="186"/>
      <c r="AQ36" s="186"/>
      <c r="AR36" s="186"/>
      <c r="AS36" s="186"/>
      <c r="AT36" s="187"/>
      <c r="AU36" s="153" t="str">
        <f t="shared" ref="AU36" si="41">IF(AO36="","",IF(AO36=0,"",(IF(AO36&gt;=IF(W36&gt;=2,1.98,3.3),"OK","NG"))))</f>
        <v/>
      </c>
      <c r="AV36" s="154"/>
      <c r="AW36" s="154"/>
      <c r="AX36" s="154"/>
      <c r="AY36" s="154"/>
      <c r="AZ36" s="155"/>
      <c r="BA36" s="298"/>
      <c r="BB36" s="297"/>
      <c r="BC36" s="297"/>
      <c r="BD36" s="297"/>
      <c r="BE36" s="297"/>
      <c r="BF36" s="297"/>
      <c r="BG36" s="153" t="str">
        <f t="shared" ref="BG36" si="42">IF(BA36="","",IF(ISERROR(ROUNDDOWN(AC36/BA36,2)),0,ROUNDDOWN(AC36/BA36,2)))</f>
        <v/>
      </c>
      <c r="BH36" s="154"/>
      <c r="BI36" s="154"/>
      <c r="BJ36" s="154"/>
      <c r="BK36" s="154"/>
      <c r="BL36" s="271"/>
      <c r="BM36" s="186" t="str">
        <f t="shared" ref="BM36" si="43">IF(BG36="","",IF(BG36=0,"",(IF(BG36&gt;=IF(W36&gt;=2,1.98,3.3),"OK","NG"))))</f>
        <v/>
      </c>
      <c r="BN36" s="186"/>
      <c r="BO36" s="186"/>
      <c r="BP36" s="186"/>
      <c r="BQ36" s="186"/>
      <c r="BR36" s="301"/>
      <c r="BS36" s="358"/>
      <c r="BT36" s="359"/>
      <c r="BU36" s="359"/>
      <c r="BV36" s="359"/>
      <c r="BW36" s="359"/>
      <c r="BX36" s="359"/>
      <c r="BY36" s="275"/>
      <c r="BZ36" s="276"/>
      <c r="CA36" s="276"/>
      <c r="CB36" s="276"/>
      <c r="CC36" s="276"/>
      <c r="CD36" s="277"/>
      <c r="CE36" s="186" t="str">
        <f t="shared" ref="CE36" si="44">IF(BY36="","",IF(ISERROR(ROUNDDOWN(AC36/BY36,2)),0,(ROUNDDOWN(AC36/BY36,2))))</f>
        <v/>
      </c>
      <c r="CF36" s="186"/>
      <c r="CG36" s="186"/>
      <c r="CH36" s="186"/>
      <c r="CI36" s="186"/>
      <c r="CJ36" s="187"/>
      <c r="CK36" s="117" t="str">
        <f t="shared" ref="CK36" si="45">IF(CE36="","",IF(CE36=0,"",(IF(CE36&gt;=IF(W36&gt;=2,1.98,3.3),"OK","NG"))))</f>
        <v/>
      </c>
      <c r="CL36" s="117"/>
      <c r="CM36" s="117"/>
      <c r="CN36" s="117"/>
      <c r="CO36" s="117"/>
      <c r="CP36" s="118"/>
    </row>
    <row r="37" spans="1:94" ht="8.25" customHeight="1">
      <c r="A37" s="230"/>
      <c r="B37" s="231"/>
      <c r="C37" s="232"/>
      <c r="D37" s="281"/>
      <c r="E37" s="282"/>
      <c r="F37" s="282"/>
      <c r="G37" s="282"/>
      <c r="H37" s="282"/>
      <c r="I37" s="282"/>
      <c r="J37" s="282"/>
      <c r="K37" s="282"/>
      <c r="L37" s="282"/>
      <c r="M37" s="282"/>
      <c r="N37" s="282"/>
      <c r="O37" s="282"/>
      <c r="P37" s="282"/>
      <c r="Q37" s="233"/>
      <c r="R37" s="233"/>
      <c r="S37" s="233"/>
      <c r="T37" s="233"/>
      <c r="U37" s="233"/>
      <c r="V37" s="233"/>
      <c r="W37" s="289"/>
      <c r="X37" s="290"/>
      <c r="Y37" s="290"/>
      <c r="Z37" s="290"/>
      <c r="AA37" s="290"/>
      <c r="AB37" s="291"/>
      <c r="AC37" s="204"/>
      <c r="AD37" s="205"/>
      <c r="AE37" s="205"/>
      <c r="AF37" s="205"/>
      <c r="AG37" s="205"/>
      <c r="AH37" s="206"/>
      <c r="AI37" s="296"/>
      <c r="AJ37" s="297"/>
      <c r="AK37" s="297"/>
      <c r="AL37" s="297"/>
      <c r="AM37" s="297"/>
      <c r="AN37" s="297"/>
      <c r="AO37" s="110"/>
      <c r="AP37" s="110"/>
      <c r="AQ37" s="110"/>
      <c r="AR37" s="110"/>
      <c r="AS37" s="110"/>
      <c r="AT37" s="111"/>
      <c r="AU37" s="156"/>
      <c r="AV37" s="157"/>
      <c r="AW37" s="157"/>
      <c r="AX37" s="157"/>
      <c r="AY37" s="157"/>
      <c r="AZ37" s="158"/>
      <c r="BA37" s="298"/>
      <c r="BB37" s="297"/>
      <c r="BC37" s="297"/>
      <c r="BD37" s="297"/>
      <c r="BE37" s="297"/>
      <c r="BF37" s="297"/>
      <c r="BG37" s="156"/>
      <c r="BH37" s="157"/>
      <c r="BI37" s="157"/>
      <c r="BJ37" s="157"/>
      <c r="BK37" s="157"/>
      <c r="BL37" s="272"/>
      <c r="BM37" s="110"/>
      <c r="BN37" s="110"/>
      <c r="BO37" s="110"/>
      <c r="BP37" s="110"/>
      <c r="BQ37" s="110"/>
      <c r="BR37" s="274"/>
      <c r="BS37" s="358"/>
      <c r="BT37" s="359"/>
      <c r="BU37" s="359"/>
      <c r="BV37" s="359"/>
      <c r="BW37" s="359"/>
      <c r="BX37" s="359"/>
      <c r="BY37" s="253"/>
      <c r="BZ37" s="254"/>
      <c r="CA37" s="254"/>
      <c r="CB37" s="254"/>
      <c r="CC37" s="254"/>
      <c r="CD37" s="255"/>
      <c r="CE37" s="110"/>
      <c r="CF37" s="110"/>
      <c r="CG37" s="110"/>
      <c r="CH37" s="110"/>
      <c r="CI37" s="110"/>
      <c r="CJ37" s="111"/>
      <c r="CK37" s="117"/>
      <c r="CL37" s="117"/>
      <c r="CM37" s="117"/>
      <c r="CN37" s="117"/>
      <c r="CO37" s="117"/>
      <c r="CP37" s="118"/>
    </row>
    <row r="38" spans="1:94" ht="8.25" customHeight="1">
      <c r="A38" s="230"/>
      <c r="B38" s="231"/>
      <c r="C38" s="232"/>
      <c r="D38" s="281"/>
      <c r="E38" s="282"/>
      <c r="F38" s="282"/>
      <c r="G38" s="282"/>
      <c r="H38" s="282"/>
      <c r="I38" s="282"/>
      <c r="J38" s="282"/>
      <c r="K38" s="282"/>
      <c r="L38" s="282"/>
      <c r="M38" s="282"/>
      <c r="N38" s="282"/>
      <c r="O38" s="282"/>
      <c r="P38" s="282"/>
      <c r="Q38" s="233"/>
      <c r="R38" s="233"/>
      <c r="S38" s="233"/>
      <c r="T38" s="233"/>
      <c r="U38" s="233"/>
      <c r="V38" s="233"/>
      <c r="W38" s="292"/>
      <c r="X38" s="293"/>
      <c r="Y38" s="293"/>
      <c r="Z38" s="293"/>
      <c r="AA38" s="293"/>
      <c r="AB38" s="294"/>
      <c r="AC38" s="207"/>
      <c r="AD38" s="208"/>
      <c r="AE38" s="208"/>
      <c r="AF38" s="208"/>
      <c r="AG38" s="208"/>
      <c r="AH38" s="209"/>
      <c r="AI38" s="296"/>
      <c r="AJ38" s="297"/>
      <c r="AK38" s="297"/>
      <c r="AL38" s="297"/>
      <c r="AM38" s="297"/>
      <c r="AN38" s="297"/>
      <c r="AO38" s="188"/>
      <c r="AP38" s="188"/>
      <c r="AQ38" s="188"/>
      <c r="AR38" s="188"/>
      <c r="AS38" s="188"/>
      <c r="AT38" s="153"/>
      <c r="AU38" s="187"/>
      <c r="AV38" s="189"/>
      <c r="AW38" s="189"/>
      <c r="AX38" s="189"/>
      <c r="AY38" s="189"/>
      <c r="AZ38" s="190"/>
      <c r="BA38" s="298"/>
      <c r="BB38" s="297"/>
      <c r="BC38" s="297"/>
      <c r="BD38" s="297"/>
      <c r="BE38" s="297"/>
      <c r="BF38" s="297"/>
      <c r="BG38" s="187"/>
      <c r="BH38" s="189"/>
      <c r="BI38" s="189"/>
      <c r="BJ38" s="189"/>
      <c r="BK38" s="189"/>
      <c r="BL38" s="273"/>
      <c r="BM38" s="110"/>
      <c r="BN38" s="110"/>
      <c r="BO38" s="110"/>
      <c r="BP38" s="110"/>
      <c r="BQ38" s="110"/>
      <c r="BR38" s="274"/>
      <c r="BS38" s="358"/>
      <c r="BT38" s="359"/>
      <c r="BU38" s="359"/>
      <c r="BV38" s="359"/>
      <c r="BW38" s="359"/>
      <c r="BX38" s="359"/>
      <c r="BY38" s="256"/>
      <c r="BZ38" s="257"/>
      <c r="CA38" s="257"/>
      <c r="CB38" s="257"/>
      <c r="CC38" s="257"/>
      <c r="CD38" s="258"/>
      <c r="CE38" s="188"/>
      <c r="CF38" s="188"/>
      <c r="CG38" s="188"/>
      <c r="CH38" s="188"/>
      <c r="CI38" s="188"/>
      <c r="CJ38" s="153"/>
      <c r="CK38" s="117"/>
      <c r="CL38" s="117"/>
      <c r="CM38" s="117"/>
      <c r="CN38" s="117"/>
      <c r="CO38" s="117"/>
      <c r="CP38" s="118"/>
    </row>
    <row r="39" spans="1:94" ht="8.25" customHeight="1">
      <c r="A39" s="230"/>
      <c r="B39" s="231"/>
      <c r="C39" s="232"/>
      <c r="D39" s="281" t="s">
        <v>36</v>
      </c>
      <c r="E39" s="282"/>
      <c r="F39" s="282"/>
      <c r="G39" s="282"/>
      <c r="H39" s="282"/>
      <c r="I39" s="282"/>
      <c r="J39" s="282"/>
      <c r="K39" s="282"/>
      <c r="L39" s="282"/>
      <c r="M39" s="282"/>
      <c r="N39" s="282"/>
      <c r="O39" s="282"/>
      <c r="P39" s="282"/>
      <c r="Q39" s="233"/>
      <c r="R39" s="233"/>
      <c r="S39" s="233"/>
      <c r="T39" s="233"/>
      <c r="U39" s="233"/>
      <c r="V39" s="233"/>
      <c r="W39" s="286"/>
      <c r="X39" s="287"/>
      <c r="Y39" s="287"/>
      <c r="Z39" s="287"/>
      <c r="AA39" s="287"/>
      <c r="AB39" s="288"/>
      <c r="AC39" s="201"/>
      <c r="AD39" s="202"/>
      <c r="AE39" s="202"/>
      <c r="AF39" s="202"/>
      <c r="AG39" s="202"/>
      <c r="AH39" s="203"/>
      <c r="AI39" s="258"/>
      <c r="AJ39" s="295"/>
      <c r="AK39" s="295"/>
      <c r="AL39" s="295"/>
      <c r="AM39" s="295"/>
      <c r="AN39" s="295"/>
      <c r="AO39" s="110" t="str">
        <f t="shared" ref="AO39" si="46">IF(AI39="","",IF(ISERROR(ROUNDDOWN(AC39/AI39,2)),0,ROUNDDOWN(AC39/AI39,2)))</f>
        <v/>
      </c>
      <c r="AP39" s="110"/>
      <c r="AQ39" s="110"/>
      <c r="AR39" s="110"/>
      <c r="AS39" s="110"/>
      <c r="AT39" s="110"/>
      <c r="AU39" s="153" t="str">
        <f t="shared" ref="AU39" si="47">IF(AO39="","",IF(AO39=0,"",(IF(AO39&gt;=IF(W39&gt;=2,1.98,3.3),"OK","NG"))))</f>
        <v/>
      </c>
      <c r="AV39" s="154"/>
      <c r="AW39" s="154"/>
      <c r="AX39" s="154"/>
      <c r="AY39" s="154"/>
      <c r="AZ39" s="155"/>
      <c r="BA39" s="298"/>
      <c r="BB39" s="297"/>
      <c r="BC39" s="297"/>
      <c r="BD39" s="297"/>
      <c r="BE39" s="297"/>
      <c r="BF39" s="297"/>
      <c r="BG39" s="153" t="str">
        <f t="shared" ref="BG39" si="48">IF(BA39="","",IF(ISERROR(ROUNDDOWN(AC39/BA39,2)),0,ROUNDDOWN(AC39/BA39,2)))</f>
        <v/>
      </c>
      <c r="BH39" s="154"/>
      <c r="BI39" s="154"/>
      <c r="BJ39" s="154"/>
      <c r="BK39" s="154"/>
      <c r="BL39" s="271"/>
      <c r="BM39" s="110" t="str">
        <f t="shared" ref="BM39" si="49">IF(BG39="","",IF(BG39=0,"",(IF(BG39&gt;=IF(W39&gt;=2,1.98,3.3),"OK","NG"))))</f>
        <v/>
      </c>
      <c r="BN39" s="110"/>
      <c r="BO39" s="110"/>
      <c r="BP39" s="110"/>
      <c r="BQ39" s="110"/>
      <c r="BR39" s="274"/>
      <c r="BS39" s="358"/>
      <c r="BT39" s="359"/>
      <c r="BU39" s="359"/>
      <c r="BV39" s="359"/>
      <c r="BW39" s="359"/>
      <c r="BX39" s="359"/>
      <c r="BY39" s="275"/>
      <c r="BZ39" s="276"/>
      <c r="CA39" s="276"/>
      <c r="CB39" s="276"/>
      <c r="CC39" s="276"/>
      <c r="CD39" s="277"/>
      <c r="CE39" s="110" t="str">
        <f t="shared" ref="CE39" si="50">IF(BY39="","",IF(ISERROR(ROUNDDOWN(AC39/BY39,2)),0,(ROUNDDOWN(AC39/BY39,2))))</f>
        <v/>
      </c>
      <c r="CF39" s="110"/>
      <c r="CG39" s="110"/>
      <c r="CH39" s="110"/>
      <c r="CI39" s="110"/>
      <c r="CJ39" s="111"/>
      <c r="CK39" s="117" t="str">
        <f t="shared" ref="CK39" si="51">IF(CE39="","",IF(CE39=0,"",(IF(CE39&gt;=IF(W39&gt;=2,1.98,3.3),"OK","NG"))))</f>
        <v/>
      </c>
      <c r="CL39" s="117"/>
      <c r="CM39" s="117"/>
      <c r="CN39" s="117"/>
      <c r="CO39" s="117"/>
      <c r="CP39" s="118"/>
    </row>
    <row r="40" spans="1:94" ht="8.25" customHeight="1">
      <c r="A40" s="230"/>
      <c r="B40" s="231"/>
      <c r="C40" s="232"/>
      <c r="D40" s="281"/>
      <c r="E40" s="282"/>
      <c r="F40" s="282"/>
      <c r="G40" s="282"/>
      <c r="H40" s="282"/>
      <c r="I40" s="282"/>
      <c r="J40" s="282"/>
      <c r="K40" s="282"/>
      <c r="L40" s="282"/>
      <c r="M40" s="282"/>
      <c r="N40" s="282"/>
      <c r="O40" s="282"/>
      <c r="P40" s="282"/>
      <c r="Q40" s="233"/>
      <c r="R40" s="233"/>
      <c r="S40" s="233"/>
      <c r="T40" s="233"/>
      <c r="U40" s="233"/>
      <c r="V40" s="233"/>
      <c r="W40" s="289"/>
      <c r="X40" s="290"/>
      <c r="Y40" s="290"/>
      <c r="Z40" s="290"/>
      <c r="AA40" s="290"/>
      <c r="AB40" s="291"/>
      <c r="AC40" s="204"/>
      <c r="AD40" s="205"/>
      <c r="AE40" s="205"/>
      <c r="AF40" s="205"/>
      <c r="AG40" s="205"/>
      <c r="AH40" s="206"/>
      <c r="AI40" s="296"/>
      <c r="AJ40" s="297"/>
      <c r="AK40" s="297"/>
      <c r="AL40" s="297"/>
      <c r="AM40" s="297"/>
      <c r="AN40" s="297"/>
      <c r="AO40" s="110"/>
      <c r="AP40" s="110"/>
      <c r="AQ40" s="110"/>
      <c r="AR40" s="110"/>
      <c r="AS40" s="110"/>
      <c r="AT40" s="110"/>
      <c r="AU40" s="156"/>
      <c r="AV40" s="157"/>
      <c r="AW40" s="157"/>
      <c r="AX40" s="157"/>
      <c r="AY40" s="157"/>
      <c r="AZ40" s="158"/>
      <c r="BA40" s="298"/>
      <c r="BB40" s="297"/>
      <c r="BC40" s="297"/>
      <c r="BD40" s="297"/>
      <c r="BE40" s="297"/>
      <c r="BF40" s="297"/>
      <c r="BG40" s="156"/>
      <c r="BH40" s="157"/>
      <c r="BI40" s="157"/>
      <c r="BJ40" s="157"/>
      <c r="BK40" s="157"/>
      <c r="BL40" s="272"/>
      <c r="BM40" s="110"/>
      <c r="BN40" s="110"/>
      <c r="BO40" s="110"/>
      <c r="BP40" s="110"/>
      <c r="BQ40" s="110"/>
      <c r="BR40" s="274"/>
      <c r="BS40" s="358"/>
      <c r="BT40" s="359"/>
      <c r="BU40" s="359"/>
      <c r="BV40" s="359"/>
      <c r="BW40" s="359"/>
      <c r="BX40" s="359"/>
      <c r="BY40" s="253"/>
      <c r="BZ40" s="254"/>
      <c r="CA40" s="254"/>
      <c r="CB40" s="254"/>
      <c r="CC40" s="254"/>
      <c r="CD40" s="255"/>
      <c r="CE40" s="110"/>
      <c r="CF40" s="110"/>
      <c r="CG40" s="110"/>
      <c r="CH40" s="110"/>
      <c r="CI40" s="110"/>
      <c r="CJ40" s="111"/>
      <c r="CK40" s="117"/>
      <c r="CL40" s="117"/>
      <c r="CM40" s="117"/>
      <c r="CN40" s="117"/>
      <c r="CO40" s="117"/>
      <c r="CP40" s="118"/>
    </row>
    <row r="41" spans="1:94" ht="8.25" customHeight="1">
      <c r="A41" s="230"/>
      <c r="B41" s="231"/>
      <c r="C41" s="232"/>
      <c r="D41" s="281"/>
      <c r="E41" s="282"/>
      <c r="F41" s="282"/>
      <c r="G41" s="282"/>
      <c r="H41" s="282"/>
      <c r="I41" s="282"/>
      <c r="J41" s="282"/>
      <c r="K41" s="282"/>
      <c r="L41" s="282"/>
      <c r="M41" s="282"/>
      <c r="N41" s="282"/>
      <c r="O41" s="282"/>
      <c r="P41" s="282"/>
      <c r="Q41" s="233"/>
      <c r="R41" s="233"/>
      <c r="S41" s="233"/>
      <c r="T41" s="233"/>
      <c r="U41" s="233"/>
      <c r="V41" s="233"/>
      <c r="W41" s="292"/>
      <c r="X41" s="293"/>
      <c r="Y41" s="293"/>
      <c r="Z41" s="293"/>
      <c r="AA41" s="293"/>
      <c r="AB41" s="294"/>
      <c r="AC41" s="207"/>
      <c r="AD41" s="208"/>
      <c r="AE41" s="208"/>
      <c r="AF41" s="208"/>
      <c r="AG41" s="208"/>
      <c r="AH41" s="209"/>
      <c r="AI41" s="296"/>
      <c r="AJ41" s="297"/>
      <c r="AK41" s="297"/>
      <c r="AL41" s="297"/>
      <c r="AM41" s="297"/>
      <c r="AN41" s="297"/>
      <c r="AO41" s="110"/>
      <c r="AP41" s="110"/>
      <c r="AQ41" s="110"/>
      <c r="AR41" s="110"/>
      <c r="AS41" s="110"/>
      <c r="AT41" s="110"/>
      <c r="AU41" s="187"/>
      <c r="AV41" s="189"/>
      <c r="AW41" s="189"/>
      <c r="AX41" s="189"/>
      <c r="AY41" s="189"/>
      <c r="AZ41" s="190"/>
      <c r="BA41" s="298"/>
      <c r="BB41" s="297"/>
      <c r="BC41" s="297"/>
      <c r="BD41" s="297"/>
      <c r="BE41" s="297"/>
      <c r="BF41" s="297"/>
      <c r="BG41" s="187"/>
      <c r="BH41" s="189"/>
      <c r="BI41" s="189"/>
      <c r="BJ41" s="189"/>
      <c r="BK41" s="189"/>
      <c r="BL41" s="273"/>
      <c r="BM41" s="110"/>
      <c r="BN41" s="110"/>
      <c r="BO41" s="110"/>
      <c r="BP41" s="110"/>
      <c r="BQ41" s="110"/>
      <c r="BR41" s="274"/>
      <c r="BS41" s="358"/>
      <c r="BT41" s="359"/>
      <c r="BU41" s="359"/>
      <c r="BV41" s="359"/>
      <c r="BW41" s="359"/>
      <c r="BX41" s="359"/>
      <c r="BY41" s="256"/>
      <c r="BZ41" s="257"/>
      <c r="CA41" s="257"/>
      <c r="CB41" s="257"/>
      <c r="CC41" s="257"/>
      <c r="CD41" s="258"/>
      <c r="CE41" s="110"/>
      <c r="CF41" s="110"/>
      <c r="CG41" s="110"/>
      <c r="CH41" s="110"/>
      <c r="CI41" s="110"/>
      <c r="CJ41" s="111"/>
      <c r="CK41" s="117"/>
      <c r="CL41" s="117"/>
      <c r="CM41" s="117"/>
      <c r="CN41" s="117"/>
      <c r="CO41" s="117"/>
      <c r="CP41" s="118"/>
    </row>
    <row r="42" spans="1:94" ht="8.25" customHeight="1">
      <c r="A42" s="230"/>
      <c r="B42" s="231"/>
      <c r="C42" s="232"/>
      <c r="D42" s="281" t="s">
        <v>36</v>
      </c>
      <c r="E42" s="282"/>
      <c r="F42" s="282"/>
      <c r="G42" s="282"/>
      <c r="H42" s="282"/>
      <c r="I42" s="282"/>
      <c r="J42" s="282"/>
      <c r="K42" s="282"/>
      <c r="L42" s="282"/>
      <c r="M42" s="282"/>
      <c r="N42" s="282"/>
      <c r="O42" s="282"/>
      <c r="P42" s="282"/>
      <c r="Q42" s="233"/>
      <c r="R42" s="233"/>
      <c r="S42" s="233"/>
      <c r="T42" s="233"/>
      <c r="U42" s="233"/>
      <c r="V42" s="233"/>
      <c r="W42" s="286"/>
      <c r="X42" s="287"/>
      <c r="Y42" s="287"/>
      <c r="Z42" s="287"/>
      <c r="AA42" s="287"/>
      <c r="AB42" s="288"/>
      <c r="AC42" s="201"/>
      <c r="AD42" s="202"/>
      <c r="AE42" s="202"/>
      <c r="AF42" s="202"/>
      <c r="AG42" s="202"/>
      <c r="AH42" s="203"/>
      <c r="AI42" s="258"/>
      <c r="AJ42" s="295"/>
      <c r="AK42" s="295"/>
      <c r="AL42" s="295"/>
      <c r="AM42" s="295"/>
      <c r="AN42" s="295"/>
      <c r="AO42" s="186" t="str">
        <f t="shared" ref="AO42" si="52">IF(AI42="","",IF(ISERROR(ROUNDDOWN(AC42/AI42,2)),0,ROUNDDOWN(AC42/AI42,2)))</f>
        <v/>
      </c>
      <c r="AP42" s="186"/>
      <c r="AQ42" s="186"/>
      <c r="AR42" s="186"/>
      <c r="AS42" s="186"/>
      <c r="AT42" s="187"/>
      <c r="AU42" s="153" t="str">
        <f t="shared" ref="AU42" si="53">IF(AO42="","",IF(AO42=0,"",(IF(AO42&gt;=IF(W42&gt;=2,1.98,3.3),"OK","NG"))))</f>
        <v/>
      </c>
      <c r="AV42" s="154"/>
      <c r="AW42" s="154"/>
      <c r="AX42" s="154"/>
      <c r="AY42" s="154"/>
      <c r="AZ42" s="155"/>
      <c r="BA42" s="298"/>
      <c r="BB42" s="297"/>
      <c r="BC42" s="297"/>
      <c r="BD42" s="297"/>
      <c r="BE42" s="297"/>
      <c r="BF42" s="297"/>
      <c r="BG42" s="153" t="str">
        <f t="shared" ref="BG42" si="54">IF(BA42="","",IF(ISERROR(ROUNDDOWN(AC42/BA42,2)),0,ROUNDDOWN(AC42/BA42,2)))</f>
        <v/>
      </c>
      <c r="BH42" s="154"/>
      <c r="BI42" s="154"/>
      <c r="BJ42" s="154"/>
      <c r="BK42" s="154"/>
      <c r="BL42" s="271"/>
      <c r="BM42" s="110" t="str">
        <f t="shared" ref="BM42" si="55">IF(BG42="","",IF(BG42=0,"",(IF(BG42&gt;=IF(W42&gt;=2,1.98,3.3),"OK","NG"))))</f>
        <v/>
      </c>
      <c r="BN42" s="110"/>
      <c r="BO42" s="110"/>
      <c r="BP42" s="110"/>
      <c r="BQ42" s="110"/>
      <c r="BR42" s="274"/>
      <c r="BS42" s="358"/>
      <c r="BT42" s="359"/>
      <c r="BU42" s="359"/>
      <c r="BV42" s="359"/>
      <c r="BW42" s="359"/>
      <c r="BX42" s="359"/>
      <c r="BY42" s="275"/>
      <c r="BZ42" s="276"/>
      <c r="CA42" s="276"/>
      <c r="CB42" s="276"/>
      <c r="CC42" s="276"/>
      <c r="CD42" s="277"/>
      <c r="CE42" s="186" t="str">
        <f t="shared" ref="CE42" si="56">IF(BY42="","",IF(ISERROR(ROUNDDOWN(AC42/BY42,2)),0,(ROUNDDOWN(AC42/BY42,2))))</f>
        <v/>
      </c>
      <c r="CF42" s="186"/>
      <c r="CG42" s="186"/>
      <c r="CH42" s="186"/>
      <c r="CI42" s="186"/>
      <c r="CJ42" s="187"/>
      <c r="CK42" s="117" t="str">
        <f t="shared" ref="CK42" si="57">IF(CE42="","",IF(CE42=0,"",(IF(CE42&gt;=IF(W42&gt;=2,1.98,3.3),"OK","NG"))))</f>
        <v/>
      </c>
      <c r="CL42" s="117"/>
      <c r="CM42" s="117"/>
      <c r="CN42" s="117"/>
      <c r="CO42" s="117"/>
      <c r="CP42" s="118"/>
    </row>
    <row r="43" spans="1:94" ht="8.25" customHeight="1">
      <c r="A43" s="230"/>
      <c r="B43" s="231"/>
      <c r="C43" s="232"/>
      <c r="D43" s="281"/>
      <c r="E43" s="282"/>
      <c r="F43" s="282"/>
      <c r="G43" s="282"/>
      <c r="H43" s="282"/>
      <c r="I43" s="282"/>
      <c r="J43" s="282"/>
      <c r="K43" s="282"/>
      <c r="L43" s="282"/>
      <c r="M43" s="282"/>
      <c r="N43" s="282"/>
      <c r="O43" s="282"/>
      <c r="P43" s="282"/>
      <c r="Q43" s="233"/>
      <c r="R43" s="233"/>
      <c r="S43" s="233"/>
      <c r="T43" s="233"/>
      <c r="U43" s="233"/>
      <c r="V43" s="233"/>
      <c r="W43" s="289"/>
      <c r="X43" s="290"/>
      <c r="Y43" s="290"/>
      <c r="Z43" s="290"/>
      <c r="AA43" s="290"/>
      <c r="AB43" s="291"/>
      <c r="AC43" s="204"/>
      <c r="AD43" s="205"/>
      <c r="AE43" s="205"/>
      <c r="AF43" s="205"/>
      <c r="AG43" s="205"/>
      <c r="AH43" s="206"/>
      <c r="AI43" s="296"/>
      <c r="AJ43" s="297"/>
      <c r="AK43" s="297"/>
      <c r="AL43" s="297"/>
      <c r="AM43" s="297"/>
      <c r="AN43" s="297"/>
      <c r="AO43" s="110"/>
      <c r="AP43" s="110"/>
      <c r="AQ43" s="110"/>
      <c r="AR43" s="110"/>
      <c r="AS43" s="110"/>
      <c r="AT43" s="111"/>
      <c r="AU43" s="156"/>
      <c r="AV43" s="157"/>
      <c r="AW43" s="157"/>
      <c r="AX43" s="157"/>
      <c r="AY43" s="157"/>
      <c r="AZ43" s="158"/>
      <c r="BA43" s="298"/>
      <c r="BB43" s="297"/>
      <c r="BC43" s="297"/>
      <c r="BD43" s="297"/>
      <c r="BE43" s="297"/>
      <c r="BF43" s="297"/>
      <c r="BG43" s="156"/>
      <c r="BH43" s="157"/>
      <c r="BI43" s="157"/>
      <c r="BJ43" s="157"/>
      <c r="BK43" s="157"/>
      <c r="BL43" s="272"/>
      <c r="BM43" s="110"/>
      <c r="BN43" s="110"/>
      <c r="BO43" s="110"/>
      <c r="BP43" s="110"/>
      <c r="BQ43" s="110"/>
      <c r="BR43" s="274"/>
      <c r="BS43" s="358"/>
      <c r="BT43" s="359"/>
      <c r="BU43" s="359"/>
      <c r="BV43" s="359"/>
      <c r="BW43" s="359"/>
      <c r="BX43" s="359"/>
      <c r="BY43" s="253"/>
      <c r="BZ43" s="254"/>
      <c r="CA43" s="254"/>
      <c r="CB43" s="254"/>
      <c r="CC43" s="254"/>
      <c r="CD43" s="255"/>
      <c r="CE43" s="110"/>
      <c r="CF43" s="110"/>
      <c r="CG43" s="110"/>
      <c r="CH43" s="110"/>
      <c r="CI43" s="110"/>
      <c r="CJ43" s="111"/>
      <c r="CK43" s="117"/>
      <c r="CL43" s="117"/>
      <c r="CM43" s="117"/>
      <c r="CN43" s="117"/>
      <c r="CO43" s="117"/>
      <c r="CP43" s="118"/>
    </row>
    <row r="44" spans="1:94" ht="8.25" customHeight="1">
      <c r="A44" s="230"/>
      <c r="B44" s="231"/>
      <c r="C44" s="232"/>
      <c r="D44" s="281"/>
      <c r="E44" s="282"/>
      <c r="F44" s="282"/>
      <c r="G44" s="282"/>
      <c r="H44" s="282"/>
      <c r="I44" s="282"/>
      <c r="J44" s="282"/>
      <c r="K44" s="282"/>
      <c r="L44" s="282"/>
      <c r="M44" s="282"/>
      <c r="N44" s="282"/>
      <c r="O44" s="282"/>
      <c r="P44" s="282"/>
      <c r="Q44" s="233"/>
      <c r="R44" s="233"/>
      <c r="S44" s="233"/>
      <c r="T44" s="233"/>
      <c r="U44" s="233"/>
      <c r="V44" s="233"/>
      <c r="W44" s="292"/>
      <c r="X44" s="293"/>
      <c r="Y44" s="293"/>
      <c r="Z44" s="293"/>
      <c r="AA44" s="293"/>
      <c r="AB44" s="294"/>
      <c r="AC44" s="207"/>
      <c r="AD44" s="208"/>
      <c r="AE44" s="208"/>
      <c r="AF44" s="208"/>
      <c r="AG44" s="208"/>
      <c r="AH44" s="209"/>
      <c r="AI44" s="296"/>
      <c r="AJ44" s="297"/>
      <c r="AK44" s="297"/>
      <c r="AL44" s="297"/>
      <c r="AM44" s="297"/>
      <c r="AN44" s="297"/>
      <c r="AO44" s="188"/>
      <c r="AP44" s="188"/>
      <c r="AQ44" s="188"/>
      <c r="AR44" s="188"/>
      <c r="AS44" s="188"/>
      <c r="AT44" s="153"/>
      <c r="AU44" s="187"/>
      <c r="AV44" s="189"/>
      <c r="AW44" s="189"/>
      <c r="AX44" s="189"/>
      <c r="AY44" s="189"/>
      <c r="AZ44" s="190"/>
      <c r="BA44" s="298"/>
      <c r="BB44" s="297"/>
      <c r="BC44" s="297"/>
      <c r="BD44" s="297"/>
      <c r="BE44" s="297"/>
      <c r="BF44" s="297"/>
      <c r="BG44" s="187"/>
      <c r="BH44" s="189"/>
      <c r="BI44" s="189"/>
      <c r="BJ44" s="189"/>
      <c r="BK44" s="189"/>
      <c r="BL44" s="273"/>
      <c r="BM44" s="110"/>
      <c r="BN44" s="110"/>
      <c r="BO44" s="110"/>
      <c r="BP44" s="110"/>
      <c r="BQ44" s="110"/>
      <c r="BR44" s="274"/>
      <c r="BS44" s="358"/>
      <c r="BT44" s="359"/>
      <c r="BU44" s="359"/>
      <c r="BV44" s="359"/>
      <c r="BW44" s="359"/>
      <c r="BX44" s="359"/>
      <c r="BY44" s="256"/>
      <c r="BZ44" s="257"/>
      <c r="CA44" s="257"/>
      <c r="CB44" s="257"/>
      <c r="CC44" s="257"/>
      <c r="CD44" s="258"/>
      <c r="CE44" s="188"/>
      <c r="CF44" s="188"/>
      <c r="CG44" s="188"/>
      <c r="CH44" s="188"/>
      <c r="CI44" s="188"/>
      <c r="CJ44" s="153"/>
      <c r="CK44" s="117"/>
      <c r="CL44" s="117"/>
      <c r="CM44" s="117"/>
      <c r="CN44" s="117"/>
      <c r="CO44" s="117"/>
      <c r="CP44" s="118"/>
    </row>
    <row r="45" spans="1:94" ht="8.25" customHeight="1">
      <c r="A45" s="230"/>
      <c r="B45" s="231"/>
      <c r="C45" s="232"/>
      <c r="D45" s="281" t="s">
        <v>36</v>
      </c>
      <c r="E45" s="282"/>
      <c r="F45" s="282"/>
      <c r="G45" s="282"/>
      <c r="H45" s="282"/>
      <c r="I45" s="282"/>
      <c r="J45" s="282"/>
      <c r="K45" s="282"/>
      <c r="L45" s="282"/>
      <c r="M45" s="282"/>
      <c r="N45" s="282"/>
      <c r="O45" s="282"/>
      <c r="P45" s="282"/>
      <c r="Q45" s="233"/>
      <c r="R45" s="233"/>
      <c r="S45" s="233"/>
      <c r="T45" s="233"/>
      <c r="U45" s="233"/>
      <c r="V45" s="233"/>
      <c r="W45" s="286"/>
      <c r="X45" s="287"/>
      <c r="Y45" s="287"/>
      <c r="Z45" s="287"/>
      <c r="AA45" s="287"/>
      <c r="AB45" s="288"/>
      <c r="AC45" s="201"/>
      <c r="AD45" s="202"/>
      <c r="AE45" s="202"/>
      <c r="AF45" s="202"/>
      <c r="AG45" s="202"/>
      <c r="AH45" s="203"/>
      <c r="AI45" s="258"/>
      <c r="AJ45" s="295"/>
      <c r="AK45" s="295"/>
      <c r="AL45" s="295"/>
      <c r="AM45" s="295"/>
      <c r="AN45" s="295"/>
      <c r="AO45" s="110" t="str">
        <f t="shared" ref="AO45" si="58">IF(AI45="","",IF(ISERROR(ROUNDDOWN(AC45/AI45,2)),0,ROUNDDOWN(AC45/AI45,2)))</f>
        <v/>
      </c>
      <c r="AP45" s="110"/>
      <c r="AQ45" s="110"/>
      <c r="AR45" s="110"/>
      <c r="AS45" s="110"/>
      <c r="AT45" s="110"/>
      <c r="AU45" s="153" t="str">
        <f t="shared" ref="AU45" si="59">IF(AO45="","",IF(AO45=0,"",(IF(AO45&gt;=IF(W45&gt;=2,1.98,3.3),"OK","NG"))))</f>
        <v/>
      </c>
      <c r="AV45" s="154"/>
      <c r="AW45" s="154"/>
      <c r="AX45" s="154"/>
      <c r="AY45" s="154"/>
      <c r="AZ45" s="155"/>
      <c r="BA45" s="298"/>
      <c r="BB45" s="297"/>
      <c r="BC45" s="297"/>
      <c r="BD45" s="297"/>
      <c r="BE45" s="297"/>
      <c r="BF45" s="297"/>
      <c r="BG45" s="110" t="str">
        <f t="shared" ref="BG45" si="60">IF(BA45="","",IF(ISERROR(ROUNDDOWN(AC45/BA45,2)),0,ROUNDDOWN(AC45/BA45,2)))</f>
        <v/>
      </c>
      <c r="BH45" s="110"/>
      <c r="BI45" s="110"/>
      <c r="BJ45" s="110"/>
      <c r="BK45" s="110"/>
      <c r="BL45" s="110"/>
      <c r="BM45" s="186" t="str">
        <f t="shared" ref="BM45" si="61">IF(BG45="","",IF(BG45=0,"",(IF(BG45&gt;=IF(W45&gt;=2,1.98,3.3),"OK","NG"))))</f>
        <v/>
      </c>
      <c r="BN45" s="186"/>
      <c r="BO45" s="186"/>
      <c r="BP45" s="186"/>
      <c r="BQ45" s="186"/>
      <c r="BR45" s="187"/>
      <c r="BS45" s="358"/>
      <c r="BT45" s="359"/>
      <c r="BU45" s="359"/>
      <c r="BV45" s="359"/>
      <c r="BW45" s="359"/>
      <c r="BX45" s="359"/>
      <c r="BY45" s="275"/>
      <c r="BZ45" s="276"/>
      <c r="CA45" s="276"/>
      <c r="CB45" s="276"/>
      <c r="CC45" s="276"/>
      <c r="CD45" s="277"/>
      <c r="CE45" s="110" t="str">
        <f t="shared" ref="CE45" si="62">IF(BY45="","",IF(ISERROR(ROUNDDOWN(AC45/BY45,2)),0,(ROUNDDOWN(AC45/BY45,2))))</f>
        <v/>
      </c>
      <c r="CF45" s="110"/>
      <c r="CG45" s="110"/>
      <c r="CH45" s="110"/>
      <c r="CI45" s="110"/>
      <c r="CJ45" s="111"/>
      <c r="CK45" s="115" t="str">
        <f t="shared" ref="CK45" si="63">IF(CE45="","",IF(CE45=0,"",(IF(CE45&gt;=IF(W45&gt;=2,1.98,3.3),"OK","NG"))))</f>
        <v/>
      </c>
      <c r="CL45" s="115"/>
      <c r="CM45" s="115"/>
      <c r="CN45" s="115"/>
      <c r="CO45" s="115"/>
      <c r="CP45" s="116"/>
    </row>
    <row r="46" spans="1:94" ht="8.25" customHeight="1">
      <c r="A46" s="230"/>
      <c r="B46" s="231"/>
      <c r="C46" s="232"/>
      <c r="D46" s="281"/>
      <c r="E46" s="282"/>
      <c r="F46" s="282"/>
      <c r="G46" s="282"/>
      <c r="H46" s="282"/>
      <c r="I46" s="282"/>
      <c r="J46" s="282"/>
      <c r="K46" s="282"/>
      <c r="L46" s="282"/>
      <c r="M46" s="282"/>
      <c r="N46" s="282"/>
      <c r="O46" s="282"/>
      <c r="P46" s="282"/>
      <c r="Q46" s="233"/>
      <c r="R46" s="233"/>
      <c r="S46" s="233"/>
      <c r="T46" s="233"/>
      <c r="U46" s="233"/>
      <c r="V46" s="233"/>
      <c r="W46" s="289"/>
      <c r="X46" s="290"/>
      <c r="Y46" s="290"/>
      <c r="Z46" s="290"/>
      <c r="AA46" s="290"/>
      <c r="AB46" s="291"/>
      <c r="AC46" s="204"/>
      <c r="AD46" s="205"/>
      <c r="AE46" s="205"/>
      <c r="AF46" s="205"/>
      <c r="AG46" s="205"/>
      <c r="AH46" s="206"/>
      <c r="AI46" s="296"/>
      <c r="AJ46" s="297"/>
      <c r="AK46" s="297"/>
      <c r="AL46" s="297"/>
      <c r="AM46" s="297"/>
      <c r="AN46" s="297"/>
      <c r="AO46" s="110"/>
      <c r="AP46" s="110"/>
      <c r="AQ46" s="110"/>
      <c r="AR46" s="110"/>
      <c r="AS46" s="110"/>
      <c r="AT46" s="110"/>
      <c r="AU46" s="156"/>
      <c r="AV46" s="157"/>
      <c r="AW46" s="157"/>
      <c r="AX46" s="157"/>
      <c r="AY46" s="157"/>
      <c r="AZ46" s="158"/>
      <c r="BA46" s="298"/>
      <c r="BB46" s="297"/>
      <c r="BC46" s="297"/>
      <c r="BD46" s="297"/>
      <c r="BE46" s="297"/>
      <c r="BF46" s="297"/>
      <c r="BG46" s="110"/>
      <c r="BH46" s="110"/>
      <c r="BI46" s="110"/>
      <c r="BJ46" s="110"/>
      <c r="BK46" s="110"/>
      <c r="BL46" s="110"/>
      <c r="BM46" s="110"/>
      <c r="BN46" s="110"/>
      <c r="BO46" s="110"/>
      <c r="BP46" s="110"/>
      <c r="BQ46" s="110"/>
      <c r="BR46" s="111"/>
      <c r="BS46" s="358"/>
      <c r="BT46" s="359"/>
      <c r="BU46" s="359"/>
      <c r="BV46" s="359"/>
      <c r="BW46" s="359"/>
      <c r="BX46" s="359"/>
      <c r="BY46" s="253"/>
      <c r="BZ46" s="254"/>
      <c r="CA46" s="254"/>
      <c r="CB46" s="254"/>
      <c r="CC46" s="254"/>
      <c r="CD46" s="255"/>
      <c r="CE46" s="110"/>
      <c r="CF46" s="110"/>
      <c r="CG46" s="110"/>
      <c r="CH46" s="110"/>
      <c r="CI46" s="110"/>
      <c r="CJ46" s="111"/>
      <c r="CK46" s="117"/>
      <c r="CL46" s="117"/>
      <c r="CM46" s="117"/>
      <c r="CN46" s="117"/>
      <c r="CO46" s="117"/>
      <c r="CP46" s="118"/>
    </row>
    <row r="47" spans="1:94" ht="8.25" customHeight="1">
      <c r="A47" s="230"/>
      <c r="B47" s="231"/>
      <c r="C47" s="232"/>
      <c r="D47" s="283"/>
      <c r="E47" s="284"/>
      <c r="F47" s="284"/>
      <c r="G47" s="284"/>
      <c r="H47" s="284"/>
      <c r="I47" s="284"/>
      <c r="J47" s="284"/>
      <c r="K47" s="284"/>
      <c r="L47" s="284"/>
      <c r="M47" s="284"/>
      <c r="N47" s="284"/>
      <c r="O47" s="284"/>
      <c r="P47" s="284"/>
      <c r="Q47" s="285"/>
      <c r="R47" s="285"/>
      <c r="S47" s="285"/>
      <c r="T47" s="285"/>
      <c r="U47" s="285"/>
      <c r="V47" s="285"/>
      <c r="W47" s="292"/>
      <c r="X47" s="293"/>
      <c r="Y47" s="293"/>
      <c r="Z47" s="293"/>
      <c r="AA47" s="293"/>
      <c r="AB47" s="294"/>
      <c r="AC47" s="207"/>
      <c r="AD47" s="208"/>
      <c r="AE47" s="208"/>
      <c r="AF47" s="208"/>
      <c r="AG47" s="208"/>
      <c r="AH47" s="209"/>
      <c r="AI47" s="296"/>
      <c r="AJ47" s="297"/>
      <c r="AK47" s="297"/>
      <c r="AL47" s="297"/>
      <c r="AM47" s="297"/>
      <c r="AN47" s="297"/>
      <c r="AO47" s="112"/>
      <c r="AP47" s="112"/>
      <c r="AQ47" s="112"/>
      <c r="AR47" s="112"/>
      <c r="AS47" s="112"/>
      <c r="AT47" s="112"/>
      <c r="AU47" s="159"/>
      <c r="AV47" s="160"/>
      <c r="AW47" s="160"/>
      <c r="AX47" s="160"/>
      <c r="AY47" s="160"/>
      <c r="AZ47" s="161"/>
      <c r="BA47" s="299"/>
      <c r="BB47" s="300"/>
      <c r="BC47" s="300"/>
      <c r="BD47" s="300"/>
      <c r="BE47" s="300"/>
      <c r="BF47" s="300"/>
      <c r="BG47" s="112"/>
      <c r="BH47" s="112"/>
      <c r="BI47" s="112"/>
      <c r="BJ47" s="112"/>
      <c r="BK47" s="112"/>
      <c r="BL47" s="112"/>
      <c r="BM47" s="112"/>
      <c r="BN47" s="112"/>
      <c r="BO47" s="112"/>
      <c r="BP47" s="112"/>
      <c r="BQ47" s="112"/>
      <c r="BR47" s="113"/>
      <c r="BS47" s="358"/>
      <c r="BT47" s="359"/>
      <c r="BU47" s="359"/>
      <c r="BV47" s="359"/>
      <c r="BW47" s="359"/>
      <c r="BX47" s="359"/>
      <c r="BY47" s="278"/>
      <c r="BZ47" s="279"/>
      <c r="CA47" s="279"/>
      <c r="CB47" s="279"/>
      <c r="CC47" s="279"/>
      <c r="CD47" s="280"/>
      <c r="CE47" s="112"/>
      <c r="CF47" s="112"/>
      <c r="CG47" s="112"/>
      <c r="CH47" s="112"/>
      <c r="CI47" s="112"/>
      <c r="CJ47" s="113"/>
      <c r="CK47" s="119"/>
      <c r="CL47" s="119"/>
      <c r="CM47" s="119"/>
      <c r="CN47" s="119"/>
      <c r="CO47" s="119"/>
      <c r="CP47" s="120"/>
    </row>
    <row r="48" spans="1:94" ht="8.25" customHeight="1">
      <c r="A48" s="241"/>
      <c r="B48" s="242"/>
      <c r="C48" s="243"/>
      <c r="D48" s="244" t="s">
        <v>44</v>
      </c>
      <c r="E48" s="245"/>
      <c r="F48" s="245"/>
      <c r="G48" s="245"/>
      <c r="H48" s="245"/>
      <c r="I48" s="245"/>
      <c r="J48" s="245"/>
      <c r="K48" s="245"/>
      <c r="L48" s="245"/>
      <c r="M48" s="245"/>
      <c r="N48" s="245"/>
      <c r="O48" s="245"/>
      <c r="P48" s="245"/>
      <c r="Q48" s="246"/>
      <c r="R48" s="246"/>
      <c r="S48" s="246"/>
      <c r="T48" s="246"/>
      <c r="U48" s="246"/>
      <c r="V48" s="247"/>
      <c r="W48" s="246"/>
      <c r="X48" s="246"/>
      <c r="Y48" s="246"/>
      <c r="Z48" s="246"/>
      <c r="AA48" s="246"/>
      <c r="AB48" s="247"/>
      <c r="AC48" s="248"/>
      <c r="AD48" s="248"/>
      <c r="AE48" s="248"/>
      <c r="AF48" s="248"/>
      <c r="AG48" s="248"/>
      <c r="AH48" s="249"/>
      <c r="AI48" s="251">
        <f>IF(ISERROR(ROUNDUP(SUM(E129:J167),)),"",ROUNDUP(SUM(E129:J167),))</f>
        <v>0</v>
      </c>
      <c r="AJ48" s="251"/>
      <c r="AK48" s="251"/>
      <c r="AL48" s="251"/>
      <c r="AM48" s="251"/>
      <c r="AN48" s="252"/>
      <c r="AO48" s="259">
        <f>IF(ISERROR(ROUNDDOWN($AC$48/AI48,2)),0,ROUNDDOWN($AC$48/AI48,2))</f>
        <v>0</v>
      </c>
      <c r="AP48" s="259"/>
      <c r="AQ48" s="259"/>
      <c r="AR48" s="259"/>
      <c r="AS48" s="259"/>
      <c r="AT48" s="260"/>
      <c r="AU48" s="261" t="str">
        <f>IF($AC$48="","",IF(AI48=0,"OK",IF(AO48&gt;=1.98,"OK","NG")))</f>
        <v/>
      </c>
      <c r="AV48" s="262"/>
      <c r="AW48" s="262"/>
      <c r="AX48" s="262"/>
      <c r="AY48" s="262"/>
      <c r="AZ48" s="264"/>
      <c r="BA48" s="267" t="str">
        <f>IF(SUM(BA9:BF47)=0,"",IF(ISERROR(ROUNDUP(SUM(K129:P167),)),"",ROUNDUP(SUM(K129:P167),)))</f>
        <v/>
      </c>
      <c r="BB48" s="251"/>
      <c r="BC48" s="251"/>
      <c r="BD48" s="251"/>
      <c r="BE48" s="251"/>
      <c r="BF48" s="252"/>
      <c r="BG48" s="259" t="str">
        <f>IF(BA48="","",IF(ISERROR(ROUNDDOWN($AC$48/BA48,2)),0,ROUNDDOWN($AC$48/BA48,2)))</f>
        <v/>
      </c>
      <c r="BH48" s="259"/>
      <c r="BI48" s="259"/>
      <c r="BJ48" s="259"/>
      <c r="BK48" s="259"/>
      <c r="BL48" s="260"/>
      <c r="BM48" s="261" t="str">
        <f>IF(BA48="","",IF($AC$48="","",IF(BA48=0,"OK",IF(BG48&gt;=1.98,"OK","NG"))))</f>
        <v/>
      </c>
      <c r="BN48" s="262"/>
      <c r="BO48" s="262"/>
      <c r="BP48" s="262"/>
      <c r="BQ48" s="262"/>
      <c r="BR48" s="264"/>
      <c r="BS48" s="358"/>
      <c r="BT48" s="359"/>
      <c r="BU48" s="359"/>
      <c r="BV48" s="359"/>
      <c r="BW48" s="359"/>
      <c r="BX48" s="359"/>
      <c r="BY48" s="250" t="str">
        <f>IF(SUM(BY9:CD47)=0,"",IF(ISERROR(ROUNDUP(SUM(Q129:V167),)),"",(ROUNDUP(SUM(Q129:V167),))))</f>
        <v/>
      </c>
      <c r="BZ48" s="251"/>
      <c r="CA48" s="251"/>
      <c r="CB48" s="251"/>
      <c r="CC48" s="251"/>
      <c r="CD48" s="252"/>
      <c r="CE48" s="259" t="str">
        <f>IF(BY48="","",IF(ISERROR(ROUNDDOWN($AC$48/BY48,2)),0,ROUNDDOWN($AC$48/BY48,2)))</f>
        <v/>
      </c>
      <c r="CF48" s="259"/>
      <c r="CG48" s="259"/>
      <c r="CH48" s="259"/>
      <c r="CI48" s="259"/>
      <c r="CJ48" s="260"/>
      <c r="CK48" s="261" t="str">
        <f>IF($AC$48="","",IF(SUM(BY9:CD47)=0,"",IF(BY48=0,"OK",IF(CE48&gt;=1.98,"OK","NG"))))</f>
        <v/>
      </c>
      <c r="CL48" s="262"/>
      <c r="CM48" s="262"/>
      <c r="CN48" s="262"/>
      <c r="CO48" s="262"/>
      <c r="CP48" s="263"/>
    </row>
    <row r="49" spans="1:111" ht="8.25" customHeight="1">
      <c r="A49" s="230"/>
      <c r="B49" s="231"/>
      <c r="C49" s="232"/>
      <c r="D49" s="137"/>
      <c r="E49" s="138"/>
      <c r="F49" s="138"/>
      <c r="G49" s="138"/>
      <c r="H49" s="138"/>
      <c r="I49" s="138"/>
      <c r="J49" s="138"/>
      <c r="K49" s="138"/>
      <c r="L49" s="138"/>
      <c r="M49" s="138"/>
      <c r="N49" s="138"/>
      <c r="O49" s="138"/>
      <c r="P49" s="138"/>
      <c r="Q49" s="233"/>
      <c r="R49" s="233"/>
      <c r="S49" s="233"/>
      <c r="T49" s="233"/>
      <c r="U49" s="233"/>
      <c r="V49" s="234"/>
      <c r="W49" s="233"/>
      <c r="X49" s="233"/>
      <c r="Y49" s="233"/>
      <c r="Z49" s="233"/>
      <c r="AA49" s="233"/>
      <c r="AB49" s="234"/>
      <c r="AC49" s="147"/>
      <c r="AD49" s="147"/>
      <c r="AE49" s="147"/>
      <c r="AF49" s="147"/>
      <c r="AG49" s="147"/>
      <c r="AH49" s="148"/>
      <c r="AI49" s="254"/>
      <c r="AJ49" s="254"/>
      <c r="AK49" s="254"/>
      <c r="AL49" s="254"/>
      <c r="AM49" s="254"/>
      <c r="AN49" s="255"/>
      <c r="AO49" s="110"/>
      <c r="AP49" s="110"/>
      <c r="AQ49" s="110"/>
      <c r="AR49" s="110"/>
      <c r="AS49" s="110"/>
      <c r="AT49" s="111"/>
      <c r="AU49" s="156"/>
      <c r="AV49" s="157"/>
      <c r="AW49" s="157"/>
      <c r="AX49" s="157"/>
      <c r="AY49" s="157"/>
      <c r="AZ49" s="265"/>
      <c r="BA49" s="268"/>
      <c r="BB49" s="254"/>
      <c r="BC49" s="254"/>
      <c r="BD49" s="254"/>
      <c r="BE49" s="254"/>
      <c r="BF49" s="255"/>
      <c r="BG49" s="110"/>
      <c r="BH49" s="110"/>
      <c r="BI49" s="110"/>
      <c r="BJ49" s="110"/>
      <c r="BK49" s="110"/>
      <c r="BL49" s="111"/>
      <c r="BM49" s="156"/>
      <c r="BN49" s="157"/>
      <c r="BO49" s="157"/>
      <c r="BP49" s="157"/>
      <c r="BQ49" s="157"/>
      <c r="BR49" s="265"/>
      <c r="BS49" s="358"/>
      <c r="BT49" s="359"/>
      <c r="BU49" s="359"/>
      <c r="BV49" s="359"/>
      <c r="BW49" s="359"/>
      <c r="BX49" s="359"/>
      <c r="BY49" s="253"/>
      <c r="BZ49" s="254"/>
      <c r="CA49" s="254"/>
      <c r="CB49" s="254"/>
      <c r="CC49" s="254"/>
      <c r="CD49" s="255"/>
      <c r="CE49" s="110"/>
      <c r="CF49" s="110"/>
      <c r="CG49" s="110"/>
      <c r="CH49" s="110"/>
      <c r="CI49" s="110"/>
      <c r="CJ49" s="111"/>
      <c r="CK49" s="156"/>
      <c r="CL49" s="157"/>
      <c r="CM49" s="157"/>
      <c r="CN49" s="157"/>
      <c r="CO49" s="157"/>
      <c r="CP49" s="158"/>
    </row>
    <row r="50" spans="1:111" ht="8.25" customHeight="1">
      <c r="A50" s="230"/>
      <c r="B50" s="231"/>
      <c r="C50" s="232"/>
      <c r="D50" s="137"/>
      <c r="E50" s="138"/>
      <c r="F50" s="138"/>
      <c r="G50" s="138"/>
      <c r="H50" s="138"/>
      <c r="I50" s="138"/>
      <c r="J50" s="138"/>
      <c r="K50" s="138"/>
      <c r="L50" s="138"/>
      <c r="M50" s="138"/>
      <c r="N50" s="138"/>
      <c r="O50" s="138"/>
      <c r="P50" s="138"/>
      <c r="Q50" s="233"/>
      <c r="R50" s="233"/>
      <c r="S50" s="233"/>
      <c r="T50" s="233"/>
      <c r="U50" s="233"/>
      <c r="V50" s="234"/>
      <c r="W50" s="233"/>
      <c r="X50" s="233"/>
      <c r="Y50" s="233"/>
      <c r="Z50" s="233"/>
      <c r="AA50" s="233"/>
      <c r="AB50" s="234"/>
      <c r="AC50" s="147"/>
      <c r="AD50" s="147"/>
      <c r="AE50" s="147"/>
      <c r="AF50" s="147"/>
      <c r="AG50" s="147"/>
      <c r="AH50" s="148"/>
      <c r="AI50" s="257"/>
      <c r="AJ50" s="257"/>
      <c r="AK50" s="257"/>
      <c r="AL50" s="257"/>
      <c r="AM50" s="257"/>
      <c r="AN50" s="258"/>
      <c r="AO50" s="188"/>
      <c r="AP50" s="188"/>
      <c r="AQ50" s="188"/>
      <c r="AR50" s="188"/>
      <c r="AS50" s="188"/>
      <c r="AT50" s="153"/>
      <c r="AU50" s="187"/>
      <c r="AV50" s="189"/>
      <c r="AW50" s="189"/>
      <c r="AX50" s="189"/>
      <c r="AY50" s="189"/>
      <c r="AZ50" s="266"/>
      <c r="BA50" s="269"/>
      <c r="BB50" s="257"/>
      <c r="BC50" s="257"/>
      <c r="BD50" s="257"/>
      <c r="BE50" s="257"/>
      <c r="BF50" s="258"/>
      <c r="BG50" s="188"/>
      <c r="BH50" s="188"/>
      <c r="BI50" s="188"/>
      <c r="BJ50" s="188"/>
      <c r="BK50" s="188"/>
      <c r="BL50" s="153"/>
      <c r="BM50" s="187"/>
      <c r="BN50" s="189"/>
      <c r="BO50" s="189"/>
      <c r="BP50" s="189"/>
      <c r="BQ50" s="189"/>
      <c r="BR50" s="266"/>
      <c r="BS50" s="358"/>
      <c r="BT50" s="359"/>
      <c r="BU50" s="359"/>
      <c r="BV50" s="359"/>
      <c r="BW50" s="359"/>
      <c r="BX50" s="359"/>
      <c r="BY50" s="256"/>
      <c r="BZ50" s="257"/>
      <c r="CA50" s="257"/>
      <c r="CB50" s="257"/>
      <c r="CC50" s="257"/>
      <c r="CD50" s="258"/>
      <c r="CE50" s="188"/>
      <c r="CF50" s="188"/>
      <c r="CG50" s="188"/>
      <c r="CH50" s="188"/>
      <c r="CI50" s="188"/>
      <c r="CJ50" s="153"/>
      <c r="CK50" s="187"/>
      <c r="CL50" s="189"/>
      <c r="CM50" s="189"/>
      <c r="CN50" s="189"/>
      <c r="CO50" s="189"/>
      <c r="CP50" s="190"/>
    </row>
    <row r="51" spans="1:111" ht="8.25" customHeight="1">
      <c r="A51" s="230"/>
      <c r="B51" s="231"/>
      <c r="C51" s="232"/>
      <c r="D51" s="137" t="s">
        <v>45</v>
      </c>
      <c r="E51" s="138"/>
      <c r="F51" s="138"/>
      <c r="G51" s="138"/>
      <c r="H51" s="138"/>
      <c r="I51" s="138"/>
      <c r="J51" s="138"/>
      <c r="K51" s="138"/>
      <c r="L51" s="138"/>
      <c r="M51" s="138"/>
      <c r="N51" s="138"/>
      <c r="O51" s="138"/>
      <c r="P51" s="138"/>
      <c r="Q51" s="233"/>
      <c r="R51" s="233"/>
      <c r="S51" s="233"/>
      <c r="T51" s="233"/>
      <c r="U51" s="233"/>
      <c r="V51" s="234"/>
      <c r="W51" s="235"/>
      <c r="X51" s="235"/>
      <c r="Y51" s="235"/>
      <c r="Z51" s="235"/>
      <c r="AA51" s="235"/>
      <c r="AB51" s="235"/>
      <c r="AC51" s="147"/>
      <c r="AD51" s="147"/>
      <c r="AE51" s="147"/>
      <c r="AF51" s="147"/>
      <c r="AG51" s="147"/>
      <c r="AH51" s="148"/>
      <c r="AI51" s="236"/>
      <c r="AJ51" s="237"/>
      <c r="AK51" s="237"/>
      <c r="AL51" s="237"/>
      <c r="AM51" s="237"/>
      <c r="AN51" s="237"/>
      <c r="AO51" s="211"/>
      <c r="AP51" s="211"/>
      <c r="AQ51" s="211"/>
      <c r="AR51" s="211"/>
      <c r="AS51" s="211"/>
      <c r="AT51" s="211"/>
      <c r="AU51" s="165"/>
      <c r="AV51" s="166"/>
      <c r="AW51" s="166"/>
      <c r="AX51" s="166"/>
      <c r="AY51" s="166"/>
      <c r="AZ51" s="270"/>
      <c r="BA51" s="240"/>
      <c r="BB51" s="237"/>
      <c r="BC51" s="237"/>
      <c r="BD51" s="237"/>
      <c r="BE51" s="237"/>
      <c r="BF51" s="237"/>
      <c r="BG51" s="211"/>
      <c r="BH51" s="211"/>
      <c r="BI51" s="211"/>
      <c r="BJ51" s="211"/>
      <c r="BK51" s="211"/>
      <c r="BL51" s="211"/>
      <c r="BM51" s="165"/>
      <c r="BN51" s="166"/>
      <c r="BO51" s="166"/>
      <c r="BP51" s="166"/>
      <c r="BQ51" s="166"/>
      <c r="BR51" s="167"/>
      <c r="BS51" s="358"/>
      <c r="BT51" s="359"/>
      <c r="BU51" s="359"/>
      <c r="BV51" s="359"/>
      <c r="BW51" s="359"/>
      <c r="BX51" s="359"/>
      <c r="BY51" s="212"/>
      <c r="BZ51" s="213"/>
      <c r="CA51" s="213"/>
      <c r="CB51" s="213"/>
      <c r="CC51" s="213"/>
      <c r="CD51" s="214"/>
      <c r="CE51" s="211"/>
      <c r="CF51" s="211"/>
      <c r="CG51" s="211"/>
      <c r="CH51" s="211"/>
      <c r="CI51" s="211"/>
      <c r="CJ51" s="221"/>
      <c r="CK51" s="225"/>
      <c r="CL51" s="225"/>
      <c r="CM51" s="225"/>
      <c r="CN51" s="225"/>
      <c r="CO51" s="225"/>
      <c r="CP51" s="226"/>
    </row>
    <row r="52" spans="1:111" ht="8.25" customHeight="1">
      <c r="A52" s="230"/>
      <c r="B52" s="231"/>
      <c r="C52" s="232"/>
      <c r="D52" s="137"/>
      <c r="E52" s="138"/>
      <c r="F52" s="138"/>
      <c r="G52" s="138"/>
      <c r="H52" s="138"/>
      <c r="I52" s="138"/>
      <c r="J52" s="138"/>
      <c r="K52" s="138"/>
      <c r="L52" s="138"/>
      <c r="M52" s="138"/>
      <c r="N52" s="138"/>
      <c r="O52" s="138"/>
      <c r="P52" s="138"/>
      <c r="Q52" s="233"/>
      <c r="R52" s="233"/>
      <c r="S52" s="233"/>
      <c r="T52" s="233"/>
      <c r="U52" s="233"/>
      <c r="V52" s="234"/>
      <c r="W52" s="235"/>
      <c r="X52" s="235"/>
      <c r="Y52" s="235"/>
      <c r="Z52" s="235"/>
      <c r="AA52" s="235"/>
      <c r="AB52" s="235"/>
      <c r="AC52" s="147"/>
      <c r="AD52" s="147"/>
      <c r="AE52" s="147"/>
      <c r="AF52" s="147"/>
      <c r="AG52" s="147"/>
      <c r="AH52" s="148"/>
      <c r="AI52" s="236"/>
      <c r="AJ52" s="237"/>
      <c r="AK52" s="237"/>
      <c r="AL52" s="237"/>
      <c r="AM52" s="237"/>
      <c r="AN52" s="237"/>
      <c r="AO52" s="211"/>
      <c r="AP52" s="211"/>
      <c r="AQ52" s="211"/>
      <c r="AR52" s="211"/>
      <c r="AS52" s="211"/>
      <c r="AT52" s="211"/>
      <c r="AU52" s="168"/>
      <c r="AV52" s="169"/>
      <c r="AW52" s="169"/>
      <c r="AX52" s="169"/>
      <c r="AY52" s="169"/>
      <c r="AZ52" s="238"/>
      <c r="BA52" s="240"/>
      <c r="BB52" s="237"/>
      <c r="BC52" s="237"/>
      <c r="BD52" s="237"/>
      <c r="BE52" s="237"/>
      <c r="BF52" s="237"/>
      <c r="BG52" s="211"/>
      <c r="BH52" s="211"/>
      <c r="BI52" s="211"/>
      <c r="BJ52" s="211"/>
      <c r="BK52" s="211"/>
      <c r="BL52" s="211"/>
      <c r="BM52" s="168"/>
      <c r="BN52" s="169"/>
      <c r="BO52" s="169"/>
      <c r="BP52" s="169"/>
      <c r="BQ52" s="169"/>
      <c r="BR52" s="170"/>
      <c r="BS52" s="358"/>
      <c r="BT52" s="359"/>
      <c r="BU52" s="359"/>
      <c r="BV52" s="359"/>
      <c r="BW52" s="359"/>
      <c r="BX52" s="359"/>
      <c r="BY52" s="215"/>
      <c r="BZ52" s="216"/>
      <c r="CA52" s="216"/>
      <c r="CB52" s="216"/>
      <c r="CC52" s="216"/>
      <c r="CD52" s="217"/>
      <c r="CE52" s="211"/>
      <c r="CF52" s="211"/>
      <c r="CG52" s="211"/>
      <c r="CH52" s="211"/>
      <c r="CI52" s="211"/>
      <c r="CJ52" s="221"/>
      <c r="CK52" s="225"/>
      <c r="CL52" s="225"/>
      <c r="CM52" s="225"/>
      <c r="CN52" s="225"/>
      <c r="CO52" s="225"/>
      <c r="CP52" s="226"/>
    </row>
    <row r="53" spans="1:111" ht="8.25" customHeight="1">
      <c r="A53" s="230"/>
      <c r="B53" s="231"/>
      <c r="C53" s="232"/>
      <c r="D53" s="137"/>
      <c r="E53" s="138"/>
      <c r="F53" s="138"/>
      <c r="G53" s="138"/>
      <c r="H53" s="138"/>
      <c r="I53" s="138"/>
      <c r="J53" s="138"/>
      <c r="K53" s="138"/>
      <c r="L53" s="138"/>
      <c r="M53" s="138"/>
      <c r="N53" s="138"/>
      <c r="O53" s="138"/>
      <c r="P53" s="138"/>
      <c r="Q53" s="233"/>
      <c r="R53" s="233"/>
      <c r="S53" s="233"/>
      <c r="T53" s="233"/>
      <c r="U53" s="233"/>
      <c r="V53" s="234"/>
      <c r="W53" s="235"/>
      <c r="X53" s="235"/>
      <c r="Y53" s="235"/>
      <c r="Z53" s="235"/>
      <c r="AA53" s="235"/>
      <c r="AB53" s="235"/>
      <c r="AC53" s="147"/>
      <c r="AD53" s="147"/>
      <c r="AE53" s="147"/>
      <c r="AF53" s="147"/>
      <c r="AG53" s="147"/>
      <c r="AH53" s="148"/>
      <c r="AI53" s="236"/>
      <c r="AJ53" s="237"/>
      <c r="AK53" s="237"/>
      <c r="AL53" s="237"/>
      <c r="AM53" s="237"/>
      <c r="AN53" s="237"/>
      <c r="AO53" s="211"/>
      <c r="AP53" s="211"/>
      <c r="AQ53" s="211"/>
      <c r="AR53" s="211"/>
      <c r="AS53" s="211"/>
      <c r="AT53" s="211"/>
      <c r="AU53" s="192"/>
      <c r="AV53" s="193"/>
      <c r="AW53" s="193"/>
      <c r="AX53" s="193"/>
      <c r="AY53" s="193"/>
      <c r="AZ53" s="239"/>
      <c r="BA53" s="240"/>
      <c r="BB53" s="237"/>
      <c r="BC53" s="237"/>
      <c r="BD53" s="237"/>
      <c r="BE53" s="237"/>
      <c r="BF53" s="237"/>
      <c r="BG53" s="211"/>
      <c r="BH53" s="211"/>
      <c r="BI53" s="211"/>
      <c r="BJ53" s="211"/>
      <c r="BK53" s="211"/>
      <c r="BL53" s="211"/>
      <c r="BM53" s="192"/>
      <c r="BN53" s="193"/>
      <c r="BO53" s="193"/>
      <c r="BP53" s="193"/>
      <c r="BQ53" s="193"/>
      <c r="BR53" s="194"/>
      <c r="BS53" s="358"/>
      <c r="BT53" s="359"/>
      <c r="BU53" s="359"/>
      <c r="BV53" s="359"/>
      <c r="BW53" s="359"/>
      <c r="BX53" s="359"/>
      <c r="BY53" s="218"/>
      <c r="BZ53" s="219"/>
      <c r="CA53" s="219"/>
      <c r="CB53" s="219"/>
      <c r="CC53" s="219"/>
      <c r="CD53" s="220"/>
      <c r="CE53" s="211"/>
      <c r="CF53" s="211"/>
      <c r="CG53" s="211"/>
      <c r="CH53" s="211"/>
      <c r="CI53" s="211"/>
      <c r="CJ53" s="221"/>
      <c r="CK53" s="225"/>
      <c r="CL53" s="225"/>
      <c r="CM53" s="225"/>
      <c r="CN53" s="225"/>
      <c r="CO53" s="225"/>
      <c r="CP53" s="226"/>
    </row>
    <row r="54" spans="1:111" ht="8.25" customHeight="1">
      <c r="A54" s="227"/>
      <c r="B54" s="228"/>
      <c r="C54" s="229"/>
      <c r="D54" s="135" t="s">
        <v>46</v>
      </c>
      <c r="E54" s="136"/>
      <c r="F54" s="136"/>
      <c r="G54" s="136"/>
      <c r="H54" s="136"/>
      <c r="I54" s="136"/>
      <c r="J54" s="136"/>
      <c r="K54" s="136"/>
      <c r="L54" s="136"/>
      <c r="M54" s="136"/>
      <c r="N54" s="136"/>
      <c r="O54" s="136"/>
      <c r="P54" s="136"/>
      <c r="Q54" s="233"/>
      <c r="R54" s="233"/>
      <c r="S54" s="233"/>
      <c r="T54" s="233"/>
      <c r="U54" s="233"/>
      <c r="V54" s="234"/>
      <c r="W54" s="235"/>
      <c r="X54" s="235"/>
      <c r="Y54" s="235"/>
      <c r="Z54" s="235"/>
      <c r="AA54" s="235"/>
      <c r="AB54" s="235"/>
      <c r="AC54" s="147"/>
      <c r="AD54" s="147"/>
      <c r="AE54" s="147"/>
      <c r="AF54" s="147"/>
      <c r="AG54" s="147"/>
      <c r="AH54" s="148"/>
      <c r="AI54" s="236"/>
      <c r="AJ54" s="237"/>
      <c r="AK54" s="237"/>
      <c r="AL54" s="237"/>
      <c r="AM54" s="237"/>
      <c r="AN54" s="237"/>
      <c r="AO54" s="222"/>
      <c r="AP54" s="222"/>
      <c r="AQ54" s="222"/>
      <c r="AR54" s="222"/>
      <c r="AS54" s="222"/>
      <c r="AT54" s="192"/>
      <c r="AU54" s="168"/>
      <c r="AV54" s="169"/>
      <c r="AW54" s="169"/>
      <c r="AX54" s="169"/>
      <c r="AY54" s="169"/>
      <c r="AZ54" s="238"/>
      <c r="BA54" s="240"/>
      <c r="BB54" s="237"/>
      <c r="BC54" s="237"/>
      <c r="BD54" s="237"/>
      <c r="BE54" s="237"/>
      <c r="BF54" s="237"/>
      <c r="BG54" s="222"/>
      <c r="BH54" s="222"/>
      <c r="BI54" s="222"/>
      <c r="BJ54" s="222"/>
      <c r="BK54" s="222"/>
      <c r="BL54" s="192"/>
      <c r="BM54" s="168"/>
      <c r="BN54" s="169"/>
      <c r="BO54" s="169"/>
      <c r="BP54" s="169"/>
      <c r="BQ54" s="169"/>
      <c r="BR54" s="170"/>
      <c r="BS54" s="358"/>
      <c r="BT54" s="359"/>
      <c r="BU54" s="359"/>
      <c r="BV54" s="359"/>
      <c r="BW54" s="359"/>
      <c r="BX54" s="359"/>
      <c r="BY54" s="215"/>
      <c r="BZ54" s="216"/>
      <c r="CA54" s="216"/>
      <c r="CB54" s="216"/>
      <c r="CC54" s="216"/>
      <c r="CD54" s="217"/>
      <c r="CE54" s="222"/>
      <c r="CF54" s="222"/>
      <c r="CG54" s="222"/>
      <c r="CH54" s="222"/>
      <c r="CI54" s="222"/>
      <c r="CJ54" s="192"/>
      <c r="CK54" s="223"/>
      <c r="CL54" s="223"/>
      <c r="CM54" s="223"/>
      <c r="CN54" s="223"/>
      <c r="CO54" s="223"/>
      <c r="CP54" s="224"/>
    </row>
    <row r="55" spans="1:111" ht="8.25" customHeight="1">
      <c r="A55" s="230"/>
      <c r="B55" s="231"/>
      <c r="C55" s="232"/>
      <c r="D55" s="137"/>
      <c r="E55" s="138"/>
      <c r="F55" s="138"/>
      <c r="G55" s="138"/>
      <c r="H55" s="138"/>
      <c r="I55" s="138"/>
      <c r="J55" s="138"/>
      <c r="K55" s="138"/>
      <c r="L55" s="138"/>
      <c r="M55" s="138"/>
      <c r="N55" s="138"/>
      <c r="O55" s="138"/>
      <c r="P55" s="138"/>
      <c r="Q55" s="233"/>
      <c r="R55" s="233"/>
      <c r="S55" s="233"/>
      <c r="T55" s="233"/>
      <c r="U55" s="233"/>
      <c r="V55" s="234"/>
      <c r="W55" s="235"/>
      <c r="X55" s="235"/>
      <c r="Y55" s="235"/>
      <c r="Z55" s="235"/>
      <c r="AA55" s="235"/>
      <c r="AB55" s="235"/>
      <c r="AC55" s="147"/>
      <c r="AD55" s="147"/>
      <c r="AE55" s="147"/>
      <c r="AF55" s="147"/>
      <c r="AG55" s="147"/>
      <c r="AH55" s="148"/>
      <c r="AI55" s="236"/>
      <c r="AJ55" s="237"/>
      <c r="AK55" s="237"/>
      <c r="AL55" s="237"/>
      <c r="AM55" s="237"/>
      <c r="AN55" s="237"/>
      <c r="AO55" s="211"/>
      <c r="AP55" s="211"/>
      <c r="AQ55" s="211"/>
      <c r="AR55" s="211"/>
      <c r="AS55" s="211"/>
      <c r="AT55" s="221"/>
      <c r="AU55" s="168"/>
      <c r="AV55" s="169"/>
      <c r="AW55" s="169"/>
      <c r="AX55" s="169"/>
      <c r="AY55" s="169"/>
      <c r="AZ55" s="238"/>
      <c r="BA55" s="240"/>
      <c r="BB55" s="237"/>
      <c r="BC55" s="237"/>
      <c r="BD55" s="237"/>
      <c r="BE55" s="237"/>
      <c r="BF55" s="237"/>
      <c r="BG55" s="211"/>
      <c r="BH55" s="211"/>
      <c r="BI55" s="211"/>
      <c r="BJ55" s="211"/>
      <c r="BK55" s="211"/>
      <c r="BL55" s="221"/>
      <c r="BM55" s="168"/>
      <c r="BN55" s="169"/>
      <c r="BO55" s="169"/>
      <c r="BP55" s="169"/>
      <c r="BQ55" s="169"/>
      <c r="BR55" s="170"/>
      <c r="BS55" s="358"/>
      <c r="BT55" s="359"/>
      <c r="BU55" s="359"/>
      <c r="BV55" s="359"/>
      <c r="BW55" s="359"/>
      <c r="BX55" s="359"/>
      <c r="BY55" s="215"/>
      <c r="BZ55" s="216"/>
      <c r="CA55" s="216"/>
      <c r="CB55" s="216"/>
      <c r="CC55" s="216"/>
      <c r="CD55" s="217"/>
      <c r="CE55" s="211"/>
      <c r="CF55" s="211"/>
      <c r="CG55" s="211"/>
      <c r="CH55" s="211"/>
      <c r="CI55" s="211"/>
      <c r="CJ55" s="221"/>
      <c r="CK55" s="225"/>
      <c r="CL55" s="225"/>
      <c r="CM55" s="225"/>
      <c r="CN55" s="225"/>
      <c r="CO55" s="225"/>
      <c r="CP55" s="226"/>
      <c r="CT55" s="5"/>
      <c r="CU55" s="5"/>
      <c r="CV55" s="5"/>
      <c r="CW55" s="5"/>
      <c r="CX55" s="5"/>
      <c r="CY55" s="5"/>
      <c r="CZ55" s="5"/>
      <c r="DA55" s="5"/>
      <c r="DB55" s="5"/>
      <c r="DC55" s="5"/>
      <c r="DD55" s="5"/>
      <c r="DE55" s="5"/>
      <c r="DF55" s="5"/>
      <c r="DG55" s="5"/>
    </row>
    <row r="56" spans="1:111" ht="8.25" customHeight="1">
      <c r="A56" s="230"/>
      <c r="B56" s="231"/>
      <c r="C56" s="232"/>
      <c r="D56" s="137"/>
      <c r="E56" s="138"/>
      <c r="F56" s="138"/>
      <c r="G56" s="138"/>
      <c r="H56" s="138"/>
      <c r="I56" s="138"/>
      <c r="J56" s="138"/>
      <c r="K56" s="138"/>
      <c r="L56" s="138"/>
      <c r="M56" s="138"/>
      <c r="N56" s="138"/>
      <c r="O56" s="138"/>
      <c r="P56" s="138"/>
      <c r="Q56" s="233"/>
      <c r="R56" s="233"/>
      <c r="S56" s="233"/>
      <c r="T56" s="233"/>
      <c r="U56" s="233"/>
      <c r="V56" s="234"/>
      <c r="W56" s="235"/>
      <c r="X56" s="235"/>
      <c r="Y56" s="235"/>
      <c r="Z56" s="235"/>
      <c r="AA56" s="235"/>
      <c r="AB56" s="235"/>
      <c r="AC56" s="147"/>
      <c r="AD56" s="147"/>
      <c r="AE56" s="147"/>
      <c r="AF56" s="147"/>
      <c r="AG56" s="147"/>
      <c r="AH56" s="148"/>
      <c r="AI56" s="236"/>
      <c r="AJ56" s="237"/>
      <c r="AK56" s="237"/>
      <c r="AL56" s="237"/>
      <c r="AM56" s="237"/>
      <c r="AN56" s="237"/>
      <c r="AO56" s="211"/>
      <c r="AP56" s="211"/>
      <c r="AQ56" s="211"/>
      <c r="AR56" s="211"/>
      <c r="AS56" s="211"/>
      <c r="AT56" s="221"/>
      <c r="AU56" s="192"/>
      <c r="AV56" s="193"/>
      <c r="AW56" s="193"/>
      <c r="AX56" s="193"/>
      <c r="AY56" s="193"/>
      <c r="AZ56" s="239"/>
      <c r="BA56" s="240"/>
      <c r="BB56" s="237"/>
      <c r="BC56" s="237"/>
      <c r="BD56" s="237"/>
      <c r="BE56" s="237"/>
      <c r="BF56" s="237"/>
      <c r="BG56" s="211"/>
      <c r="BH56" s="211"/>
      <c r="BI56" s="211"/>
      <c r="BJ56" s="211"/>
      <c r="BK56" s="211"/>
      <c r="BL56" s="221"/>
      <c r="BM56" s="192"/>
      <c r="BN56" s="193"/>
      <c r="BO56" s="193"/>
      <c r="BP56" s="193"/>
      <c r="BQ56" s="193"/>
      <c r="BR56" s="194"/>
      <c r="BS56" s="358"/>
      <c r="BT56" s="359"/>
      <c r="BU56" s="359"/>
      <c r="BV56" s="359"/>
      <c r="BW56" s="359"/>
      <c r="BX56" s="359"/>
      <c r="BY56" s="218"/>
      <c r="BZ56" s="219"/>
      <c r="CA56" s="219"/>
      <c r="CB56" s="219"/>
      <c r="CC56" s="219"/>
      <c r="CD56" s="220"/>
      <c r="CE56" s="211"/>
      <c r="CF56" s="211"/>
      <c r="CG56" s="211"/>
      <c r="CH56" s="211"/>
      <c r="CI56" s="211"/>
      <c r="CJ56" s="221"/>
      <c r="CK56" s="225"/>
      <c r="CL56" s="225"/>
      <c r="CM56" s="225"/>
      <c r="CN56" s="225"/>
      <c r="CO56" s="225"/>
      <c r="CP56" s="226"/>
      <c r="CT56" s="5"/>
      <c r="CU56" s="5"/>
      <c r="CV56" s="5"/>
      <c r="CW56" s="5"/>
      <c r="CX56" s="5"/>
      <c r="CY56" s="5"/>
      <c r="CZ56" s="5"/>
      <c r="DA56" s="5"/>
      <c r="DB56" s="5"/>
      <c r="DC56" s="5"/>
      <c r="DD56" s="5"/>
      <c r="DE56" s="5"/>
      <c r="DF56" s="5"/>
      <c r="DG56" s="5"/>
    </row>
    <row r="57" spans="1:111" ht="8.25" customHeight="1">
      <c r="A57" s="197">
        <v>1</v>
      </c>
      <c r="B57" s="198"/>
      <c r="C57" s="199"/>
      <c r="D57" s="135" t="s">
        <v>19</v>
      </c>
      <c r="E57" s="136"/>
      <c r="F57" s="136"/>
      <c r="G57" s="136"/>
      <c r="H57" s="136"/>
      <c r="I57" s="136"/>
      <c r="J57" s="136"/>
      <c r="K57" s="136"/>
      <c r="L57" s="136"/>
      <c r="M57" s="136"/>
      <c r="N57" s="136"/>
      <c r="O57" s="136"/>
      <c r="P57" s="136"/>
      <c r="Q57" s="200"/>
      <c r="R57" s="141"/>
      <c r="S57" s="141"/>
      <c r="T57" s="141"/>
      <c r="U57" s="141"/>
      <c r="V57" s="142"/>
      <c r="W57" s="145"/>
      <c r="X57" s="145"/>
      <c r="Y57" s="145"/>
      <c r="Z57" s="145"/>
      <c r="AA57" s="145"/>
      <c r="AB57" s="145"/>
      <c r="AC57" s="201"/>
      <c r="AD57" s="202"/>
      <c r="AE57" s="202"/>
      <c r="AF57" s="202"/>
      <c r="AG57" s="202"/>
      <c r="AH57" s="203"/>
      <c r="AI57" s="162" t="str">
        <f>IF(AC57="","",IF(ISERROR(AO78),"",AO78))</f>
        <v/>
      </c>
      <c r="AJ57" s="151"/>
      <c r="AK57" s="151"/>
      <c r="AL57" s="151"/>
      <c r="AM57" s="151"/>
      <c r="AN57" s="152"/>
      <c r="AO57" s="110" t="str">
        <f>IF(AC57="","",IF(ISERROR(ROUNDDOWN(AC57/AI57,2)),0,(ROUNDDOWN(AC57/AI57,2))))</f>
        <v/>
      </c>
      <c r="AP57" s="110"/>
      <c r="AQ57" s="110"/>
      <c r="AR57" s="110"/>
      <c r="AS57" s="110"/>
      <c r="AT57" s="110"/>
      <c r="AU57" s="153" t="str">
        <f>IF(ISERROR(IF(AC57=0,"",IF(AO57-AI57=0,"OK",(IF((AO57&gt;=3.3),"OK","NG"))))),"",IF(AC57=0,"",IF(AO57-AI57=0,"OK",(IF((AO57&gt;=3.3),"OK","NG")))))</f>
        <v/>
      </c>
      <c r="AV57" s="154"/>
      <c r="AW57" s="154"/>
      <c r="AX57" s="154"/>
      <c r="AY57" s="154"/>
      <c r="AZ57" s="155"/>
      <c r="BA57" s="162" t="str">
        <f>IF(SUM(BA9:BF47)=0,"",IF($AC$57=0,"",IF(ISERROR(AO95),"",AO95)))</f>
        <v/>
      </c>
      <c r="BB57" s="151"/>
      <c r="BC57" s="151"/>
      <c r="BD57" s="151"/>
      <c r="BE57" s="151"/>
      <c r="BF57" s="152"/>
      <c r="BG57" s="110" t="str">
        <f>IF(BA57="","",IF(ISERROR(ROUNDDOWN(AC57/BA57,2)),0,ROUNDDOWN(AC57/BA57,2)))</f>
        <v/>
      </c>
      <c r="BH57" s="110"/>
      <c r="BI57" s="110"/>
      <c r="BJ57" s="110"/>
      <c r="BK57" s="110"/>
      <c r="BL57" s="110"/>
      <c r="BM57" s="165"/>
      <c r="BN57" s="166"/>
      <c r="BO57" s="166"/>
      <c r="BP57" s="166"/>
      <c r="BQ57" s="166"/>
      <c r="BR57" s="167"/>
      <c r="BS57" s="358"/>
      <c r="BT57" s="359"/>
      <c r="BU57" s="359"/>
      <c r="BV57" s="359"/>
      <c r="BW57" s="359"/>
      <c r="BX57" s="359"/>
      <c r="BY57" s="104" t="str">
        <f>IF(SUM(BY9:CD47)=0,"",IF(AC57=0,"",IF(ISERROR(AO112),"",AO112)))</f>
        <v/>
      </c>
      <c r="BZ57" s="105"/>
      <c r="CA57" s="105"/>
      <c r="CB57" s="105"/>
      <c r="CC57" s="105"/>
      <c r="CD57" s="106"/>
      <c r="CE57" s="110" t="str">
        <f t="shared" ref="CE57" si="64">IF(BY57="","",IF(SUM(BY9:CD47)=0,"",IF(ISERROR(ROUNDDOWN(AC57/BY57,2)),0,(ROUNDDOWN(AC57/BY57,2)))))</f>
        <v/>
      </c>
      <c r="CF57" s="110"/>
      <c r="CG57" s="110"/>
      <c r="CH57" s="110"/>
      <c r="CI57" s="110"/>
      <c r="CJ57" s="110"/>
      <c r="CK57" s="114" t="str">
        <f>IF(BY57="","",IF(BY57-CE57=0,"OK",(IF((CE57&gt;=3.3),"OK","NG"))))</f>
        <v/>
      </c>
      <c r="CL57" s="115"/>
      <c r="CM57" s="115"/>
      <c r="CN57" s="115"/>
      <c r="CO57" s="115"/>
      <c r="CP57" s="116"/>
      <c r="CT57" s="5"/>
      <c r="CU57" s="6"/>
      <c r="CV57" s="6"/>
      <c r="CW57" s="6"/>
      <c r="CX57" s="6"/>
      <c r="CY57" s="6"/>
      <c r="CZ57" s="6"/>
      <c r="DA57" s="5"/>
      <c r="DB57" s="5"/>
      <c r="DC57" s="5"/>
      <c r="DD57" s="5"/>
      <c r="DE57" s="5"/>
      <c r="DF57" s="5"/>
      <c r="DG57" s="5"/>
    </row>
    <row r="58" spans="1:111" ht="8.25" customHeight="1">
      <c r="A58" s="197"/>
      <c r="B58" s="198"/>
      <c r="C58" s="199"/>
      <c r="D58" s="137"/>
      <c r="E58" s="138"/>
      <c r="F58" s="138"/>
      <c r="G58" s="138"/>
      <c r="H58" s="138"/>
      <c r="I58" s="138"/>
      <c r="J58" s="138"/>
      <c r="K58" s="138"/>
      <c r="L58" s="138"/>
      <c r="M58" s="138"/>
      <c r="N58" s="138"/>
      <c r="O58" s="138"/>
      <c r="P58" s="138"/>
      <c r="Q58" s="141"/>
      <c r="R58" s="141"/>
      <c r="S58" s="141"/>
      <c r="T58" s="141"/>
      <c r="U58" s="141"/>
      <c r="V58" s="142"/>
      <c r="W58" s="145"/>
      <c r="X58" s="145"/>
      <c r="Y58" s="145"/>
      <c r="Z58" s="145"/>
      <c r="AA58" s="145"/>
      <c r="AB58" s="145"/>
      <c r="AC58" s="204"/>
      <c r="AD58" s="205"/>
      <c r="AE58" s="205"/>
      <c r="AF58" s="205"/>
      <c r="AG58" s="205"/>
      <c r="AH58" s="206"/>
      <c r="AI58" s="163"/>
      <c r="AJ58" s="105"/>
      <c r="AK58" s="105"/>
      <c r="AL58" s="105"/>
      <c r="AM58" s="105"/>
      <c r="AN58" s="106"/>
      <c r="AO58" s="110"/>
      <c r="AP58" s="110"/>
      <c r="AQ58" s="110"/>
      <c r="AR58" s="110"/>
      <c r="AS58" s="110"/>
      <c r="AT58" s="110"/>
      <c r="AU58" s="156"/>
      <c r="AV58" s="157"/>
      <c r="AW58" s="157"/>
      <c r="AX58" s="157"/>
      <c r="AY58" s="157"/>
      <c r="AZ58" s="158"/>
      <c r="BA58" s="163"/>
      <c r="BB58" s="105"/>
      <c r="BC58" s="105"/>
      <c r="BD58" s="105"/>
      <c r="BE58" s="105"/>
      <c r="BF58" s="106"/>
      <c r="BG58" s="110"/>
      <c r="BH58" s="110"/>
      <c r="BI58" s="110"/>
      <c r="BJ58" s="110"/>
      <c r="BK58" s="110"/>
      <c r="BL58" s="110"/>
      <c r="BM58" s="168"/>
      <c r="BN58" s="169"/>
      <c r="BO58" s="169"/>
      <c r="BP58" s="169"/>
      <c r="BQ58" s="169"/>
      <c r="BR58" s="170"/>
      <c r="BS58" s="358"/>
      <c r="BT58" s="359"/>
      <c r="BU58" s="359"/>
      <c r="BV58" s="359"/>
      <c r="BW58" s="359"/>
      <c r="BX58" s="359"/>
      <c r="BY58" s="104"/>
      <c r="BZ58" s="105"/>
      <c r="CA58" s="105"/>
      <c r="CB58" s="105"/>
      <c r="CC58" s="105"/>
      <c r="CD58" s="106"/>
      <c r="CE58" s="110"/>
      <c r="CF58" s="110"/>
      <c r="CG58" s="110"/>
      <c r="CH58" s="110"/>
      <c r="CI58" s="110"/>
      <c r="CJ58" s="110"/>
      <c r="CK58" s="117"/>
      <c r="CL58" s="117"/>
      <c r="CM58" s="117"/>
      <c r="CN58" s="117"/>
      <c r="CO58" s="117"/>
      <c r="CP58" s="118"/>
      <c r="CT58" s="5"/>
      <c r="CU58" s="6"/>
      <c r="CV58" s="6"/>
      <c r="CW58" s="6"/>
      <c r="CX58" s="6"/>
      <c r="CY58" s="6"/>
      <c r="CZ58" s="6"/>
      <c r="DA58" s="5"/>
      <c r="DB58" s="5"/>
      <c r="DC58" s="5"/>
      <c r="DD58" s="5"/>
      <c r="DE58" s="5"/>
      <c r="DF58" s="5"/>
      <c r="DG58" s="5"/>
    </row>
    <row r="59" spans="1:111" ht="8.25" customHeight="1">
      <c r="A59" s="197"/>
      <c r="B59" s="198"/>
      <c r="C59" s="199"/>
      <c r="D59" s="137"/>
      <c r="E59" s="138"/>
      <c r="F59" s="138"/>
      <c r="G59" s="138"/>
      <c r="H59" s="138"/>
      <c r="I59" s="138"/>
      <c r="J59" s="138"/>
      <c r="K59" s="138"/>
      <c r="L59" s="138"/>
      <c r="M59" s="138"/>
      <c r="N59" s="138"/>
      <c r="O59" s="138"/>
      <c r="P59" s="138"/>
      <c r="Q59" s="141"/>
      <c r="R59" s="141"/>
      <c r="S59" s="141"/>
      <c r="T59" s="141"/>
      <c r="U59" s="141"/>
      <c r="V59" s="142"/>
      <c r="W59" s="145"/>
      <c r="X59" s="145"/>
      <c r="Y59" s="145"/>
      <c r="Z59" s="145"/>
      <c r="AA59" s="145"/>
      <c r="AB59" s="145"/>
      <c r="AC59" s="207"/>
      <c r="AD59" s="208"/>
      <c r="AE59" s="208"/>
      <c r="AF59" s="208"/>
      <c r="AG59" s="208"/>
      <c r="AH59" s="209"/>
      <c r="AI59" s="191"/>
      <c r="AJ59" s="184"/>
      <c r="AK59" s="184"/>
      <c r="AL59" s="184"/>
      <c r="AM59" s="184"/>
      <c r="AN59" s="185"/>
      <c r="AO59" s="110"/>
      <c r="AP59" s="110"/>
      <c r="AQ59" s="110"/>
      <c r="AR59" s="110"/>
      <c r="AS59" s="110"/>
      <c r="AT59" s="110"/>
      <c r="AU59" s="187"/>
      <c r="AV59" s="189"/>
      <c r="AW59" s="189"/>
      <c r="AX59" s="189"/>
      <c r="AY59" s="189"/>
      <c r="AZ59" s="190"/>
      <c r="BA59" s="191"/>
      <c r="BB59" s="184"/>
      <c r="BC59" s="184"/>
      <c r="BD59" s="184"/>
      <c r="BE59" s="184"/>
      <c r="BF59" s="185"/>
      <c r="BG59" s="110"/>
      <c r="BH59" s="110"/>
      <c r="BI59" s="110"/>
      <c r="BJ59" s="110"/>
      <c r="BK59" s="110"/>
      <c r="BL59" s="110"/>
      <c r="BM59" s="192"/>
      <c r="BN59" s="193"/>
      <c r="BO59" s="193"/>
      <c r="BP59" s="193"/>
      <c r="BQ59" s="193"/>
      <c r="BR59" s="194"/>
      <c r="BS59" s="358"/>
      <c r="BT59" s="359"/>
      <c r="BU59" s="359"/>
      <c r="BV59" s="359"/>
      <c r="BW59" s="359"/>
      <c r="BX59" s="359"/>
      <c r="BY59" s="183"/>
      <c r="BZ59" s="184"/>
      <c r="CA59" s="184"/>
      <c r="CB59" s="184"/>
      <c r="CC59" s="184"/>
      <c r="CD59" s="185"/>
      <c r="CE59" s="110"/>
      <c r="CF59" s="110"/>
      <c r="CG59" s="110"/>
      <c r="CH59" s="110"/>
      <c r="CI59" s="110"/>
      <c r="CJ59" s="110"/>
      <c r="CK59" s="117"/>
      <c r="CL59" s="117"/>
      <c r="CM59" s="117"/>
      <c r="CN59" s="117"/>
      <c r="CO59" s="117"/>
      <c r="CP59" s="118"/>
      <c r="CT59" s="5"/>
      <c r="CU59" s="6"/>
      <c r="CV59" s="6"/>
      <c r="CW59" s="6"/>
      <c r="CX59" s="6"/>
      <c r="CY59" s="6"/>
      <c r="CZ59" s="6"/>
      <c r="DA59" s="5"/>
      <c r="DB59" s="5"/>
      <c r="DC59" s="5"/>
      <c r="DD59" s="5"/>
      <c r="DE59" s="5"/>
      <c r="DF59" s="5"/>
      <c r="DG59" s="5"/>
    </row>
    <row r="60" spans="1:111" ht="8.25" customHeight="1">
      <c r="A60" s="197">
        <v>2</v>
      </c>
      <c r="B60" s="198"/>
      <c r="C60" s="199"/>
      <c r="D60" s="135" t="s">
        <v>19</v>
      </c>
      <c r="E60" s="136"/>
      <c r="F60" s="136"/>
      <c r="G60" s="136"/>
      <c r="H60" s="136"/>
      <c r="I60" s="136"/>
      <c r="J60" s="136"/>
      <c r="K60" s="136"/>
      <c r="L60" s="136"/>
      <c r="M60" s="136"/>
      <c r="N60" s="136"/>
      <c r="O60" s="136"/>
      <c r="P60" s="136"/>
      <c r="Q60" s="200"/>
      <c r="R60" s="200"/>
      <c r="S60" s="200"/>
      <c r="T60" s="200"/>
      <c r="U60" s="200"/>
      <c r="V60" s="210"/>
      <c r="W60" s="145"/>
      <c r="X60" s="145"/>
      <c r="Y60" s="145"/>
      <c r="Z60" s="145"/>
      <c r="AA60" s="145"/>
      <c r="AB60" s="145"/>
      <c r="AC60" s="201"/>
      <c r="AD60" s="202"/>
      <c r="AE60" s="202"/>
      <c r="AF60" s="202"/>
      <c r="AG60" s="202"/>
      <c r="AH60" s="203"/>
      <c r="AI60" s="162" t="str">
        <f t="shared" ref="AI60" si="65">IF(AC60="","",IF(ISERROR(AO81),"",AO81))</f>
        <v/>
      </c>
      <c r="AJ60" s="151"/>
      <c r="AK60" s="151"/>
      <c r="AL60" s="151"/>
      <c r="AM60" s="151"/>
      <c r="AN60" s="152"/>
      <c r="AO60" s="186" t="str">
        <f t="shared" ref="AO60" si="66">IF(AC60="","",IF(ISERROR(ROUNDDOWN(AC60/AI60,2)),0,(ROUNDDOWN(AC60/AI60,2))))</f>
        <v/>
      </c>
      <c r="AP60" s="186"/>
      <c r="AQ60" s="186"/>
      <c r="AR60" s="186"/>
      <c r="AS60" s="186"/>
      <c r="AT60" s="187"/>
      <c r="AU60" s="153" t="str">
        <f t="shared" ref="AU60" si="67">IF(ISERROR(IF(AC60=0,"",IF(AO60-AI60=0,"OK",(IF((AO60&gt;=3.3),"OK","NG"))))),"",IF(AC60=0,"",IF(AO60-AI60=0,"OK",(IF((AO60&gt;=3.3),"OK","NG")))))</f>
        <v/>
      </c>
      <c r="AV60" s="154"/>
      <c r="AW60" s="154"/>
      <c r="AX60" s="154"/>
      <c r="AY60" s="154"/>
      <c r="AZ60" s="155"/>
      <c r="BA60" s="162" t="str">
        <f t="shared" ref="BA60" si="68">IF(SUM(BA12:BF50)=0,"",IF(AC60=0,"",IF(ISERROR(AO98),"",AO98)))</f>
        <v/>
      </c>
      <c r="BB60" s="151"/>
      <c r="BC60" s="151"/>
      <c r="BD60" s="151"/>
      <c r="BE60" s="151"/>
      <c r="BF60" s="152"/>
      <c r="BG60" s="186" t="str">
        <f>IF(BA60="","",IF(ISERROR(ROUNDDOWN(AC60/BA60,2)),0,ROUNDDOWN(AC60/BA60,2)))</f>
        <v/>
      </c>
      <c r="BH60" s="186"/>
      <c r="BI60" s="186"/>
      <c r="BJ60" s="186"/>
      <c r="BK60" s="186"/>
      <c r="BL60" s="187"/>
      <c r="BM60" s="165"/>
      <c r="BN60" s="166"/>
      <c r="BO60" s="166"/>
      <c r="BP60" s="166"/>
      <c r="BQ60" s="166"/>
      <c r="BR60" s="167"/>
      <c r="BS60" s="358"/>
      <c r="BT60" s="359"/>
      <c r="BU60" s="359"/>
      <c r="BV60" s="359"/>
      <c r="BW60" s="359"/>
      <c r="BX60" s="359"/>
      <c r="BY60" s="104" t="str">
        <f>IF(SUM(BY12:CD50)=0,"",IF(AC60=0,"",IF(ISERROR(AO115),"",AO115)))</f>
        <v/>
      </c>
      <c r="BZ60" s="105"/>
      <c r="CA60" s="105"/>
      <c r="CB60" s="105"/>
      <c r="CC60" s="105"/>
      <c r="CD60" s="106"/>
      <c r="CE60" s="186" t="str">
        <f>IF(BY60="","",IF(SUM(BY12:CD50)=0,"",IF(ISERROR(ROUNDDOWN(AC60/BY60,2)),0,(ROUNDDOWN(AC60/BY60,2)))))</f>
        <v/>
      </c>
      <c r="CF60" s="186"/>
      <c r="CG60" s="186"/>
      <c r="CH60" s="186"/>
      <c r="CI60" s="186"/>
      <c r="CJ60" s="187"/>
      <c r="CK60" s="114" t="str">
        <f>IF(BY60="","",IF(BY60-CE60=0,"OK",(IF((CE60&gt;=3.3),"OK","NG"))))</f>
        <v/>
      </c>
      <c r="CL60" s="115"/>
      <c r="CM60" s="115"/>
      <c r="CN60" s="115"/>
      <c r="CO60" s="115"/>
      <c r="CP60" s="116"/>
      <c r="CT60" s="5"/>
      <c r="CU60" s="7"/>
      <c r="CV60" s="7"/>
      <c r="CW60" s="7"/>
      <c r="CX60" s="7"/>
      <c r="CY60" s="7"/>
      <c r="CZ60" s="7"/>
      <c r="DA60" s="5"/>
      <c r="DB60" s="5"/>
      <c r="DC60" s="5"/>
      <c r="DD60" s="5"/>
      <c r="DE60" s="5"/>
      <c r="DF60" s="5"/>
      <c r="DG60" s="5"/>
    </row>
    <row r="61" spans="1:111" ht="8.25" customHeight="1">
      <c r="A61" s="197"/>
      <c r="B61" s="198"/>
      <c r="C61" s="199"/>
      <c r="D61" s="137"/>
      <c r="E61" s="138"/>
      <c r="F61" s="138"/>
      <c r="G61" s="138"/>
      <c r="H61" s="138"/>
      <c r="I61" s="138"/>
      <c r="J61" s="138"/>
      <c r="K61" s="138"/>
      <c r="L61" s="138"/>
      <c r="M61" s="138"/>
      <c r="N61" s="138"/>
      <c r="O61" s="138"/>
      <c r="P61" s="138"/>
      <c r="Q61" s="200"/>
      <c r="R61" s="200"/>
      <c r="S61" s="200"/>
      <c r="T61" s="200"/>
      <c r="U61" s="200"/>
      <c r="V61" s="210"/>
      <c r="W61" s="145"/>
      <c r="X61" s="145"/>
      <c r="Y61" s="145"/>
      <c r="Z61" s="145"/>
      <c r="AA61" s="145"/>
      <c r="AB61" s="145"/>
      <c r="AC61" s="204"/>
      <c r="AD61" s="205"/>
      <c r="AE61" s="205"/>
      <c r="AF61" s="205"/>
      <c r="AG61" s="205"/>
      <c r="AH61" s="206"/>
      <c r="AI61" s="163"/>
      <c r="AJ61" s="105"/>
      <c r="AK61" s="105"/>
      <c r="AL61" s="105"/>
      <c r="AM61" s="105"/>
      <c r="AN61" s="106"/>
      <c r="AO61" s="110"/>
      <c r="AP61" s="110"/>
      <c r="AQ61" s="110"/>
      <c r="AR61" s="110"/>
      <c r="AS61" s="110"/>
      <c r="AT61" s="111"/>
      <c r="AU61" s="156"/>
      <c r="AV61" s="157"/>
      <c r="AW61" s="157"/>
      <c r="AX61" s="157"/>
      <c r="AY61" s="157"/>
      <c r="AZ61" s="158"/>
      <c r="BA61" s="163"/>
      <c r="BB61" s="105"/>
      <c r="BC61" s="105"/>
      <c r="BD61" s="105"/>
      <c r="BE61" s="105"/>
      <c r="BF61" s="106"/>
      <c r="BG61" s="110"/>
      <c r="BH61" s="110"/>
      <c r="BI61" s="110"/>
      <c r="BJ61" s="110"/>
      <c r="BK61" s="110"/>
      <c r="BL61" s="111"/>
      <c r="BM61" s="168"/>
      <c r="BN61" s="169"/>
      <c r="BO61" s="169"/>
      <c r="BP61" s="169"/>
      <c r="BQ61" s="169"/>
      <c r="BR61" s="170"/>
      <c r="BS61" s="358"/>
      <c r="BT61" s="359"/>
      <c r="BU61" s="359"/>
      <c r="BV61" s="359"/>
      <c r="BW61" s="359"/>
      <c r="BX61" s="359"/>
      <c r="BY61" s="104"/>
      <c r="BZ61" s="105"/>
      <c r="CA61" s="105"/>
      <c r="CB61" s="105"/>
      <c r="CC61" s="105"/>
      <c r="CD61" s="106"/>
      <c r="CE61" s="110"/>
      <c r="CF61" s="110"/>
      <c r="CG61" s="110"/>
      <c r="CH61" s="110"/>
      <c r="CI61" s="110"/>
      <c r="CJ61" s="111"/>
      <c r="CK61" s="117"/>
      <c r="CL61" s="117"/>
      <c r="CM61" s="117"/>
      <c r="CN61" s="117"/>
      <c r="CO61" s="117"/>
      <c r="CP61" s="118"/>
      <c r="CT61" s="5"/>
      <c r="CU61" s="7"/>
      <c r="CV61" s="7"/>
      <c r="CW61" s="7"/>
      <c r="CX61" s="7"/>
      <c r="CY61" s="7"/>
      <c r="CZ61" s="7"/>
      <c r="DA61" s="5"/>
      <c r="DB61" s="5"/>
      <c r="DC61" s="5"/>
      <c r="DD61" s="5"/>
      <c r="DE61" s="5"/>
      <c r="DF61" s="5"/>
      <c r="DG61" s="5"/>
    </row>
    <row r="62" spans="1:111" ht="8.25" customHeight="1">
      <c r="A62" s="197"/>
      <c r="B62" s="198"/>
      <c r="C62" s="199"/>
      <c r="D62" s="137"/>
      <c r="E62" s="138"/>
      <c r="F62" s="138"/>
      <c r="G62" s="138"/>
      <c r="H62" s="138"/>
      <c r="I62" s="138"/>
      <c r="J62" s="138"/>
      <c r="K62" s="138"/>
      <c r="L62" s="138"/>
      <c r="M62" s="138"/>
      <c r="N62" s="138"/>
      <c r="O62" s="138"/>
      <c r="P62" s="138"/>
      <c r="Q62" s="200"/>
      <c r="R62" s="200"/>
      <c r="S62" s="200"/>
      <c r="T62" s="200"/>
      <c r="U62" s="200"/>
      <c r="V62" s="210"/>
      <c r="W62" s="145"/>
      <c r="X62" s="145"/>
      <c r="Y62" s="145"/>
      <c r="Z62" s="145"/>
      <c r="AA62" s="145"/>
      <c r="AB62" s="145"/>
      <c r="AC62" s="207"/>
      <c r="AD62" s="208"/>
      <c r="AE62" s="208"/>
      <c r="AF62" s="208"/>
      <c r="AG62" s="208"/>
      <c r="AH62" s="209"/>
      <c r="AI62" s="191"/>
      <c r="AJ62" s="184"/>
      <c r="AK62" s="184"/>
      <c r="AL62" s="184"/>
      <c r="AM62" s="184"/>
      <c r="AN62" s="185"/>
      <c r="AO62" s="188"/>
      <c r="AP62" s="188"/>
      <c r="AQ62" s="188"/>
      <c r="AR62" s="188"/>
      <c r="AS62" s="188"/>
      <c r="AT62" s="153"/>
      <c r="AU62" s="187"/>
      <c r="AV62" s="189"/>
      <c r="AW62" s="189"/>
      <c r="AX62" s="189"/>
      <c r="AY62" s="189"/>
      <c r="AZ62" s="190"/>
      <c r="BA62" s="191"/>
      <c r="BB62" s="184"/>
      <c r="BC62" s="184"/>
      <c r="BD62" s="184"/>
      <c r="BE62" s="184"/>
      <c r="BF62" s="185"/>
      <c r="BG62" s="188"/>
      <c r="BH62" s="188"/>
      <c r="BI62" s="188"/>
      <c r="BJ62" s="188"/>
      <c r="BK62" s="188"/>
      <c r="BL62" s="153"/>
      <c r="BM62" s="192"/>
      <c r="BN62" s="193"/>
      <c r="BO62" s="193"/>
      <c r="BP62" s="193"/>
      <c r="BQ62" s="193"/>
      <c r="BR62" s="194"/>
      <c r="BS62" s="358"/>
      <c r="BT62" s="359"/>
      <c r="BU62" s="359"/>
      <c r="BV62" s="359"/>
      <c r="BW62" s="359"/>
      <c r="BX62" s="359"/>
      <c r="BY62" s="183"/>
      <c r="BZ62" s="184"/>
      <c r="CA62" s="184"/>
      <c r="CB62" s="184"/>
      <c r="CC62" s="184"/>
      <c r="CD62" s="185"/>
      <c r="CE62" s="188"/>
      <c r="CF62" s="188"/>
      <c r="CG62" s="188"/>
      <c r="CH62" s="188"/>
      <c r="CI62" s="188"/>
      <c r="CJ62" s="153"/>
      <c r="CK62" s="117"/>
      <c r="CL62" s="117"/>
      <c r="CM62" s="117"/>
      <c r="CN62" s="117"/>
      <c r="CO62" s="117"/>
      <c r="CP62" s="118"/>
      <c r="CT62" s="5"/>
      <c r="CU62" s="7"/>
      <c r="CV62" s="7"/>
      <c r="CW62" s="7"/>
      <c r="CX62" s="7"/>
      <c r="CY62" s="7"/>
      <c r="CZ62" s="7"/>
      <c r="DA62" s="5"/>
      <c r="DB62" s="5"/>
      <c r="DC62" s="5"/>
      <c r="DD62" s="5"/>
      <c r="DE62" s="5"/>
      <c r="DF62" s="5"/>
      <c r="DG62" s="5"/>
    </row>
    <row r="63" spans="1:111" ht="8.25" customHeight="1">
      <c r="A63" s="197">
        <v>3</v>
      </c>
      <c r="B63" s="198"/>
      <c r="C63" s="199"/>
      <c r="D63" s="135" t="s">
        <v>19</v>
      </c>
      <c r="E63" s="136"/>
      <c r="F63" s="136"/>
      <c r="G63" s="136"/>
      <c r="H63" s="136"/>
      <c r="I63" s="136"/>
      <c r="J63" s="136"/>
      <c r="K63" s="136"/>
      <c r="L63" s="136"/>
      <c r="M63" s="136"/>
      <c r="N63" s="136"/>
      <c r="O63" s="136"/>
      <c r="P63" s="136"/>
      <c r="Q63" s="200"/>
      <c r="R63" s="200"/>
      <c r="S63" s="200"/>
      <c r="T63" s="200"/>
      <c r="U63" s="200"/>
      <c r="V63" s="210"/>
      <c r="W63" s="145"/>
      <c r="X63" s="145"/>
      <c r="Y63" s="145"/>
      <c r="Z63" s="145"/>
      <c r="AA63" s="145"/>
      <c r="AB63" s="145"/>
      <c r="AC63" s="147"/>
      <c r="AD63" s="147"/>
      <c r="AE63" s="147"/>
      <c r="AF63" s="147"/>
      <c r="AG63" s="147"/>
      <c r="AH63" s="148"/>
      <c r="AI63" s="195" t="str">
        <f t="shared" ref="AI63" si="69">IF(AC63="","",IF(ISERROR(AO84),"",AO84))</f>
        <v/>
      </c>
      <c r="AJ63" s="196"/>
      <c r="AK63" s="196"/>
      <c r="AL63" s="196"/>
      <c r="AM63" s="196"/>
      <c r="AN63" s="196"/>
      <c r="AO63" s="110" t="str">
        <f t="shared" ref="AO63" si="70">IF(AC63="","",IF(ISERROR(ROUNDDOWN(AC63/AI63,2)),0,(ROUNDDOWN(AC63/AI63,2))))</f>
        <v/>
      </c>
      <c r="AP63" s="110"/>
      <c r="AQ63" s="110"/>
      <c r="AR63" s="110"/>
      <c r="AS63" s="110"/>
      <c r="AT63" s="110"/>
      <c r="AU63" s="153" t="str">
        <f>IF(ISERROR(IF(AC63=0,"",IF(AO63-AI63=0,"OK",(IF((AO63&gt;=3.3),"OK","NG"))))),"",IF(AC63=0,"",IF(AO63-AI63=0,"OK",(IF((AO63&gt;=3.3),"OK","NG")))))</f>
        <v/>
      </c>
      <c r="AV63" s="154"/>
      <c r="AW63" s="154"/>
      <c r="AX63" s="154"/>
      <c r="AY63" s="154"/>
      <c r="AZ63" s="155"/>
      <c r="BA63" s="162" t="str">
        <f t="shared" ref="BA63" si="71">IF(SUM(BA15:BF53)=0,"",IF(AC63=0,"",IF(ISERROR(AO101),"",AO101)))</f>
        <v/>
      </c>
      <c r="BB63" s="151"/>
      <c r="BC63" s="151"/>
      <c r="BD63" s="151"/>
      <c r="BE63" s="151"/>
      <c r="BF63" s="152"/>
      <c r="BG63" s="110" t="str">
        <f t="shared" ref="BG63" si="72">IF(BA63="","",IF(ISERROR(ROUNDDOWN(AC63/BA63,2)),0,ROUNDDOWN(AC63/BA63,2)))</f>
        <v/>
      </c>
      <c r="BH63" s="110"/>
      <c r="BI63" s="110"/>
      <c r="BJ63" s="110"/>
      <c r="BK63" s="110"/>
      <c r="BL63" s="110"/>
      <c r="BM63" s="165"/>
      <c r="BN63" s="166"/>
      <c r="BO63" s="166"/>
      <c r="BP63" s="166"/>
      <c r="BQ63" s="166"/>
      <c r="BR63" s="167"/>
      <c r="BS63" s="358"/>
      <c r="BT63" s="359"/>
      <c r="BU63" s="359"/>
      <c r="BV63" s="359"/>
      <c r="BW63" s="359"/>
      <c r="BX63" s="359"/>
      <c r="BY63" s="104" t="str">
        <f t="shared" ref="BY63" si="73">IF(SUM(BY15:CD53)=0,"",IF(AC63=0,"",IF(ISERROR(AO118),"",AO118)))</f>
        <v/>
      </c>
      <c r="BZ63" s="105"/>
      <c r="CA63" s="105"/>
      <c r="CB63" s="105"/>
      <c r="CC63" s="105"/>
      <c r="CD63" s="106"/>
      <c r="CE63" s="110" t="str">
        <f t="shared" ref="CE63" si="74">IF(BY63="","",IF(SUM(BY15:CD53)=0,"",IF(ISERROR(ROUNDDOWN(AC63/BY63,2)),0,(ROUNDDOWN(AC63/BY63,2)))))</f>
        <v/>
      </c>
      <c r="CF63" s="110"/>
      <c r="CG63" s="110"/>
      <c r="CH63" s="110"/>
      <c r="CI63" s="110"/>
      <c r="CJ63" s="111"/>
      <c r="CK63" s="114" t="str">
        <f t="shared" ref="CK63" si="75">IF(BY63="","",IF(BY63-CE63=0,"OK",(IF((CE63&gt;=3.3),"OK","NG"))))</f>
        <v/>
      </c>
      <c r="CL63" s="115"/>
      <c r="CM63" s="115"/>
      <c r="CN63" s="115"/>
      <c r="CO63" s="115"/>
      <c r="CP63" s="116"/>
      <c r="CT63" s="5"/>
      <c r="CU63" s="7"/>
      <c r="CV63" s="7"/>
      <c r="CW63" s="7"/>
      <c r="CX63" s="7"/>
      <c r="CY63" s="7"/>
      <c r="CZ63" s="7"/>
      <c r="DA63" s="5"/>
      <c r="DB63" s="5"/>
      <c r="DC63" s="5"/>
      <c r="DD63" s="5"/>
      <c r="DE63" s="5"/>
      <c r="DF63" s="5"/>
      <c r="DG63" s="5"/>
    </row>
    <row r="64" spans="1:111" ht="8.25" customHeight="1">
      <c r="A64" s="197"/>
      <c r="B64" s="198"/>
      <c r="C64" s="199"/>
      <c r="D64" s="137"/>
      <c r="E64" s="138"/>
      <c r="F64" s="138"/>
      <c r="G64" s="138"/>
      <c r="H64" s="138"/>
      <c r="I64" s="138"/>
      <c r="J64" s="138"/>
      <c r="K64" s="138"/>
      <c r="L64" s="138"/>
      <c r="M64" s="138"/>
      <c r="N64" s="138"/>
      <c r="O64" s="138"/>
      <c r="P64" s="138"/>
      <c r="Q64" s="200"/>
      <c r="R64" s="200"/>
      <c r="S64" s="200"/>
      <c r="T64" s="200"/>
      <c r="U64" s="200"/>
      <c r="V64" s="210"/>
      <c r="W64" s="145"/>
      <c r="X64" s="145"/>
      <c r="Y64" s="145"/>
      <c r="Z64" s="145"/>
      <c r="AA64" s="145"/>
      <c r="AB64" s="145"/>
      <c r="AC64" s="147"/>
      <c r="AD64" s="147"/>
      <c r="AE64" s="147"/>
      <c r="AF64" s="147"/>
      <c r="AG64" s="147"/>
      <c r="AH64" s="148"/>
      <c r="AI64" s="195"/>
      <c r="AJ64" s="196"/>
      <c r="AK64" s="196"/>
      <c r="AL64" s="196"/>
      <c r="AM64" s="196"/>
      <c r="AN64" s="196"/>
      <c r="AO64" s="110"/>
      <c r="AP64" s="110"/>
      <c r="AQ64" s="110"/>
      <c r="AR64" s="110"/>
      <c r="AS64" s="110"/>
      <c r="AT64" s="110"/>
      <c r="AU64" s="156"/>
      <c r="AV64" s="157"/>
      <c r="AW64" s="157"/>
      <c r="AX64" s="157"/>
      <c r="AY64" s="157"/>
      <c r="AZ64" s="158"/>
      <c r="BA64" s="163"/>
      <c r="BB64" s="105"/>
      <c r="BC64" s="105"/>
      <c r="BD64" s="105"/>
      <c r="BE64" s="105"/>
      <c r="BF64" s="106"/>
      <c r="BG64" s="110"/>
      <c r="BH64" s="110"/>
      <c r="BI64" s="110"/>
      <c r="BJ64" s="110"/>
      <c r="BK64" s="110"/>
      <c r="BL64" s="110"/>
      <c r="BM64" s="168"/>
      <c r="BN64" s="169"/>
      <c r="BO64" s="169"/>
      <c r="BP64" s="169"/>
      <c r="BQ64" s="169"/>
      <c r="BR64" s="170"/>
      <c r="BS64" s="358"/>
      <c r="BT64" s="359"/>
      <c r="BU64" s="359"/>
      <c r="BV64" s="359"/>
      <c r="BW64" s="359"/>
      <c r="BX64" s="359"/>
      <c r="BY64" s="104"/>
      <c r="BZ64" s="105"/>
      <c r="CA64" s="105"/>
      <c r="CB64" s="105"/>
      <c r="CC64" s="105"/>
      <c r="CD64" s="106"/>
      <c r="CE64" s="110"/>
      <c r="CF64" s="110"/>
      <c r="CG64" s="110"/>
      <c r="CH64" s="110"/>
      <c r="CI64" s="110"/>
      <c r="CJ64" s="111"/>
      <c r="CK64" s="117"/>
      <c r="CL64" s="117"/>
      <c r="CM64" s="117"/>
      <c r="CN64" s="117"/>
      <c r="CO64" s="117"/>
      <c r="CP64" s="118"/>
      <c r="CT64" s="5"/>
      <c r="CU64" s="7"/>
      <c r="CV64" s="7"/>
      <c r="CW64" s="7"/>
      <c r="CX64" s="7"/>
      <c r="CY64" s="7"/>
      <c r="CZ64" s="7"/>
      <c r="DA64" s="5"/>
      <c r="DB64" s="5"/>
      <c r="DC64" s="5"/>
      <c r="DD64" s="5"/>
      <c r="DE64" s="5"/>
      <c r="DF64" s="5"/>
      <c r="DG64" s="5"/>
    </row>
    <row r="65" spans="1:111" ht="8.25" customHeight="1">
      <c r="A65" s="197"/>
      <c r="B65" s="198"/>
      <c r="C65" s="199"/>
      <c r="D65" s="137"/>
      <c r="E65" s="138"/>
      <c r="F65" s="138"/>
      <c r="G65" s="138"/>
      <c r="H65" s="138"/>
      <c r="I65" s="138"/>
      <c r="J65" s="138"/>
      <c r="K65" s="138"/>
      <c r="L65" s="138"/>
      <c r="M65" s="138"/>
      <c r="N65" s="138"/>
      <c r="O65" s="138"/>
      <c r="P65" s="138"/>
      <c r="Q65" s="200"/>
      <c r="R65" s="200"/>
      <c r="S65" s="200"/>
      <c r="T65" s="200"/>
      <c r="U65" s="200"/>
      <c r="V65" s="210"/>
      <c r="W65" s="145"/>
      <c r="X65" s="145"/>
      <c r="Y65" s="145"/>
      <c r="Z65" s="145"/>
      <c r="AA65" s="145"/>
      <c r="AB65" s="145"/>
      <c r="AC65" s="147"/>
      <c r="AD65" s="147"/>
      <c r="AE65" s="147"/>
      <c r="AF65" s="147"/>
      <c r="AG65" s="147"/>
      <c r="AH65" s="148"/>
      <c r="AI65" s="195"/>
      <c r="AJ65" s="196"/>
      <c r="AK65" s="196"/>
      <c r="AL65" s="196"/>
      <c r="AM65" s="196"/>
      <c r="AN65" s="196"/>
      <c r="AO65" s="110"/>
      <c r="AP65" s="110"/>
      <c r="AQ65" s="110"/>
      <c r="AR65" s="110"/>
      <c r="AS65" s="110"/>
      <c r="AT65" s="110"/>
      <c r="AU65" s="187"/>
      <c r="AV65" s="189"/>
      <c r="AW65" s="189"/>
      <c r="AX65" s="189"/>
      <c r="AY65" s="189"/>
      <c r="AZ65" s="190"/>
      <c r="BA65" s="191"/>
      <c r="BB65" s="184"/>
      <c r="BC65" s="184"/>
      <c r="BD65" s="184"/>
      <c r="BE65" s="184"/>
      <c r="BF65" s="185"/>
      <c r="BG65" s="110"/>
      <c r="BH65" s="110"/>
      <c r="BI65" s="110"/>
      <c r="BJ65" s="110"/>
      <c r="BK65" s="110"/>
      <c r="BL65" s="110"/>
      <c r="BM65" s="192"/>
      <c r="BN65" s="193"/>
      <c r="BO65" s="193"/>
      <c r="BP65" s="193"/>
      <c r="BQ65" s="193"/>
      <c r="BR65" s="194"/>
      <c r="BS65" s="358"/>
      <c r="BT65" s="359"/>
      <c r="BU65" s="359"/>
      <c r="BV65" s="359"/>
      <c r="BW65" s="359"/>
      <c r="BX65" s="359"/>
      <c r="BY65" s="183"/>
      <c r="BZ65" s="184"/>
      <c r="CA65" s="184"/>
      <c r="CB65" s="184"/>
      <c r="CC65" s="184"/>
      <c r="CD65" s="185"/>
      <c r="CE65" s="110"/>
      <c r="CF65" s="110"/>
      <c r="CG65" s="110"/>
      <c r="CH65" s="110"/>
      <c r="CI65" s="110"/>
      <c r="CJ65" s="111"/>
      <c r="CK65" s="117"/>
      <c r="CL65" s="117"/>
      <c r="CM65" s="117"/>
      <c r="CN65" s="117"/>
      <c r="CO65" s="117"/>
      <c r="CP65" s="118"/>
      <c r="CT65" s="5"/>
      <c r="CU65" s="7"/>
      <c r="CV65" s="7"/>
      <c r="CW65" s="7"/>
      <c r="CX65" s="7"/>
      <c r="CY65" s="7"/>
      <c r="CZ65" s="7"/>
      <c r="DA65" s="5"/>
      <c r="DB65" s="5"/>
      <c r="DC65" s="5"/>
      <c r="DD65" s="5"/>
      <c r="DE65" s="5"/>
      <c r="DF65" s="5"/>
      <c r="DG65" s="5"/>
    </row>
    <row r="66" spans="1:111" ht="8.25" customHeight="1">
      <c r="A66" s="126">
        <v>4</v>
      </c>
      <c r="B66" s="127"/>
      <c r="C66" s="128"/>
      <c r="D66" s="135" t="s">
        <v>19</v>
      </c>
      <c r="E66" s="136"/>
      <c r="F66" s="136"/>
      <c r="G66" s="136"/>
      <c r="H66" s="136"/>
      <c r="I66" s="136"/>
      <c r="J66" s="136"/>
      <c r="K66" s="136"/>
      <c r="L66" s="136"/>
      <c r="M66" s="136"/>
      <c r="N66" s="136"/>
      <c r="O66" s="136"/>
      <c r="P66" s="136"/>
      <c r="Q66" s="141"/>
      <c r="R66" s="141"/>
      <c r="S66" s="141"/>
      <c r="T66" s="141"/>
      <c r="U66" s="141"/>
      <c r="V66" s="142"/>
      <c r="W66" s="145"/>
      <c r="X66" s="145"/>
      <c r="Y66" s="145"/>
      <c r="Z66" s="145"/>
      <c r="AA66" s="145"/>
      <c r="AB66" s="145"/>
      <c r="AC66" s="147"/>
      <c r="AD66" s="147"/>
      <c r="AE66" s="147"/>
      <c r="AF66" s="147"/>
      <c r="AG66" s="147"/>
      <c r="AH66" s="148"/>
      <c r="AI66" s="151" t="str">
        <f t="shared" ref="AI66" si="76">IF(AC66="","",IF(ISERROR(AO87),"",AO87))</f>
        <v/>
      </c>
      <c r="AJ66" s="151"/>
      <c r="AK66" s="151"/>
      <c r="AL66" s="151"/>
      <c r="AM66" s="151"/>
      <c r="AN66" s="152"/>
      <c r="AO66" s="110" t="str">
        <f t="shared" ref="AO66" si="77">IF(AC66="","",IF(ISERROR(ROUNDDOWN(AC66/AI66,2)),0,(ROUNDDOWN(AC66/AI66,2))))</f>
        <v/>
      </c>
      <c r="AP66" s="110"/>
      <c r="AQ66" s="110"/>
      <c r="AR66" s="110"/>
      <c r="AS66" s="110"/>
      <c r="AT66" s="110"/>
      <c r="AU66" s="153" t="str">
        <f t="shared" ref="AU66" si="78">IF(ISERROR(IF(AC66=0,"",IF(AO66-AI66=0,"OK",(IF((AO66&gt;=3.3),"OK","NG"))))),"",IF(AC66=0,"",IF(AO66-AI66=0,"OK",(IF((AO66&gt;=3.3),"OK","NG")))))</f>
        <v/>
      </c>
      <c r="AV66" s="154"/>
      <c r="AW66" s="154"/>
      <c r="AX66" s="154"/>
      <c r="AY66" s="154"/>
      <c r="AZ66" s="155"/>
      <c r="BA66" s="162" t="str">
        <f t="shared" ref="BA66" si="79">IF(SUM(BA18:BF56)=0,"",IF(AC66=0,"",IF(ISERROR(AO104),"",AO104)))</f>
        <v/>
      </c>
      <c r="BB66" s="151"/>
      <c r="BC66" s="151"/>
      <c r="BD66" s="151"/>
      <c r="BE66" s="151"/>
      <c r="BF66" s="152"/>
      <c r="BG66" s="110" t="str">
        <f t="shared" ref="BG66" si="80">IF(BA66="","",IF(ISERROR(ROUNDDOWN(AC66/BA66,2)),0,ROUNDDOWN(AC66/BA66,2)))</f>
        <v/>
      </c>
      <c r="BH66" s="110"/>
      <c r="BI66" s="110"/>
      <c r="BJ66" s="110"/>
      <c r="BK66" s="110"/>
      <c r="BL66" s="110"/>
      <c r="BM66" s="165"/>
      <c r="BN66" s="166"/>
      <c r="BO66" s="166"/>
      <c r="BP66" s="166"/>
      <c r="BQ66" s="166"/>
      <c r="BR66" s="167"/>
      <c r="BS66" s="358"/>
      <c r="BT66" s="359"/>
      <c r="BU66" s="359"/>
      <c r="BV66" s="359"/>
      <c r="BW66" s="359"/>
      <c r="BX66" s="359"/>
      <c r="BY66" s="104" t="str">
        <f t="shared" ref="BY66" si="81">IF(SUM(BY18:CD56)=0,"",IF(AC66=0,"",IF(ISERROR(AO121),"",AO121)))</f>
        <v/>
      </c>
      <c r="BZ66" s="105"/>
      <c r="CA66" s="105"/>
      <c r="CB66" s="105"/>
      <c r="CC66" s="105"/>
      <c r="CD66" s="106"/>
      <c r="CE66" s="110" t="str">
        <f t="shared" ref="CE66" si="82">IF(BY66="","",IF(SUM(BY18:CD56)=0,"",IF(ISERROR(ROUNDDOWN(AC66/BY66,2)),0,(ROUNDDOWN(AC66/BY66,2)))))</f>
        <v/>
      </c>
      <c r="CF66" s="110"/>
      <c r="CG66" s="110"/>
      <c r="CH66" s="110"/>
      <c r="CI66" s="110"/>
      <c r="CJ66" s="111"/>
      <c r="CK66" s="114" t="str">
        <f t="shared" ref="CK66" si="83">IF(BY66="","",IF(BY66-CE66=0,"OK",(IF((CE66&gt;=3.3),"OK","NG"))))</f>
        <v/>
      </c>
      <c r="CL66" s="115"/>
      <c r="CM66" s="115"/>
      <c r="CN66" s="115"/>
      <c r="CO66" s="115"/>
      <c r="CP66" s="116"/>
      <c r="CT66" s="5"/>
      <c r="CU66" s="7"/>
      <c r="CV66" s="7"/>
      <c r="CW66" s="7"/>
      <c r="CX66" s="7"/>
      <c r="CY66" s="7"/>
      <c r="CZ66" s="7"/>
      <c r="DA66" s="5"/>
      <c r="DB66" s="5"/>
      <c r="DC66" s="5"/>
      <c r="DD66" s="5"/>
      <c r="DE66" s="5"/>
      <c r="DF66" s="5"/>
      <c r="DG66" s="5"/>
    </row>
    <row r="67" spans="1:111" ht="8.25" customHeight="1">
      <c r="A67" s="129"/>
      <c r="B67" s="130"/>
      <c r="C67" s="131"/>
      <c r="D67" s="137"/>
      <c r="E67" s="138"/>
      <c r="F67" s="138"/>
      <c r="G67" s="138"/>
      <c r="H67" s="138"/>
      <c r="I67" s="138"/>
      <c r="J67" s="138"/>
      <c r="K67" s="138"/>
      <c r="L67" s="138"/>
      <c r="M67" s="138"/>
      <c r="N67" s="138"/>
      <c r="O67" s="138"/>
      <c r="P67" s="138"/>
      <c r="Q67" s="141"/>
      <c r="R67" s="141"/>
      <c r="S67" s="141"/>
      <c r="T67" s="141"/>
      <c r="U67" s="141"/>
      <c r="V67" s="142"/>
      <c r="W67" s="145"/>
      <c r="X67" s="145"/>
      <c r="Y67" s="145"/>
      <c r="Z67" s="145"/>
      <c r="AA67" s="145"/>
      <c r="AB67" s="145"/>
      <c r="AC67" s="147"/>
      <c r="AD67" s="147"/>
      <c r="AE67" s="147"/>
      <c r="AF67" s="147"/>
      <c r="AG67" s="147"/>
      <c r="AH67" s="148"/>
      <c r="AI67" s="105"/>
      <c r="AJ67" s="105"/>
      <c r="AK67" s="105"/>
      <c r="AL67" s="105"/>
      <c r="AM67" s="105"/>
      <c r="AN67" s="106"/>
      <c r="AO67" s="110"/>
      <c r="AP67" s="110"/>
      <c r="AQ67" s="110"/>
      <c r="AR67" s="110"/>
      <c r="AS67" s="110"/>
      <c r="AT67" s="110"/>
      <c r="AU67" s="156"/>
      <c r="AV67" s="157"/>
      <c r="AW67" s="157"/>
      <c r="AX67" s="157"/>
      <c r="AY67" s="157"/>
      <c r="AZ67" s="158"/>
      <c r="BA67" s="163"/>
      <c r="BB67" s="105"/>
      <c r="BC67" s="105"/>
      <c r="BD67" s="105"/>
      <c r="BE67" s="105"/>
      <c r="BF67" s="106"/>
      <c r="BG67" s="110"/>
      <c r="BH67" s="110"/>
      <c r="BI67" s="110"/>
      <c r="BJ67" s="110"/>
      <c r="BK67" s="110"/>
      <c r="BL67" s="110"/>
      <c r="BM67" s="168"/>
      <c r="BN67" s="169"/>
      <c r="BO67" s="169"/>
      <c r="BP67" s="169"/>
      <c r="BQ67" s="169"/>
      <c r="BR67" s="170"/>
      <c r="BS67" s="358"/>
      <c r="BT67" s="359"/>
      <c r="BU67" s="359"/>
      <c r="BV67" s="359"/>
      <c r="BW67" s="359"/>
      <c r="BX67" s="359"/>
      <c r="BY67" s="104"/>
      <c r="BZ67" s="105"/>
      <c r="CA67" s="105"/>
      <c r="CB67" s="105"/>
      <c r="CC67" s="105"/>
      <c r="CD67" s="106"/>
      <c r="CE67" s="110"/>
      <c r="CF67" s="110"/>
      <c r="CG67" s="110"/>
      <c r="CH67" s="110"/>
      <c r="CI67" s="110"/>
      <c r="CJ67" s="111"/>
      <c r="CK67" s="117"/>
      <c r="CL67" s="117"/>
      <c r="CM67" s="117"/>
      <c r="CN67" s="117"/>
      <c r="CO67" s="117"/>
      <c r="CP67" s="118"/>
      <c r="CT67" s="5"/>
      <c r="CU67" s="7"/>
      <c r="CV67" s="7"/>
      <c r="CW67" s="7"/>
      <c r="CX67" s="7"/>
      <c r="CY67" s="7"/>
      <c r="CZ67" s="7"/>
      <c r="DA67" s="5"/>
      <c r="DB67" s="5"/>
      <c r="DC67" s="5"/>
      <c r="DD67" s="5"/>
      <c r="DE67" s="5"/>
      <c r="DF67" s="5"/>
      <c r="DG67" s="5"/>
    </row>
    <row r="68" spans="1:111" ht="8.25" customHeight="1">
      <c r="A68" s="132"/>
      <c r="B68" s="133"/>
      <c r="C68" s="134"/>
      <c r="D68" s="139"/>
      <c r="E68" s="140"/>
      <c r="F68" s="140"/>
      <c r="G68" s="140"/>
      <c r="H68" s="140"/>
      <c r="I68" s="140"/>
      <c r="J68" s="140"/>
      <c r="K68" s="140"/>
      <c r="L68" s="140"/>
      <c r="M68" s="140"/>
      <c r="N68" s="140"/>
      <c r="O68" s="140"/>
      <c r="P68" s="140"/>
      <c r="Q68" s="143"/>
      <c r="R68" s="143"/>
      <c r="S68" s="143"/>
      <c r="T68" s="143"/>
      <c r="U68" s="143"/>
      <c r="V68" s="144"/>
      <c r="W68" s="146"/>
      <c r="X68" s="146"/>
      <c r="Y68" s="146"/>
      <c r="Z68" s="146"/>
      <c r="AA68" s="146"/>
      <c r="AB68" s="146"/>
      <c r="AC68" s="149"/>
      <c r="AD68" s="149"/>
      <c r="AE68" s="149"/>
      <c r="AF68" s="149"/>
      <c r="AG68" s="149"/>
      <c r="AH68" s="150"/>
      <c r="AI68" s="108"/>
      <c r="AJ68" s="108"/>
      <c r="AK68" s="108"/>
      <c r="AL68" s="108"/>
      <c r="AM68" s="108"/>
      <c r="AN68" s="109"/>
      <c r="AO68" s="112"/>
      <c r="AP68" s="112"/>
      <c r="AQ68" s="112"/>
      <c r="AR68" s="112"/>
      <c r="AS68" s="112"/>
      <c r="AT68" s="112"/>
      <c r="AU68" s="159"/>
      <c r="AV68" s="160"/>
      <c r="AW68" s="160"/>
      <c r="AX68" s="160"/>
      <c r="AY68" s="160"/>
      <c r="AZ68" s="161"/>
      <c r="BA68" s="164"/>
      <c r="BB68" s="108"/>
      <c r="BC68" s="108"/>
      <c r="BD68" s="108"/>
      <c r="BE68" s="108"/>
      <c r="BF68" s="109"/>
      <c r="BG68" s="112"/>
      <c r="BH68" s="112"/>
      <c r="BI68" s="112"/>
      <c r="BJ68" s="112"/>
      <c r="BK68" s="112"/>
      <c r="BL68" s="112"/>
      <c r="BM68" s="171"/>
      <c r="BN68" s="172"/>
      <c r="BO68" s="172"/>
      <c r="BP68" s="172"/>
      <c r="BQ68" s="172"/>
      <c r="BR68" s="173"/>
      <c r="BS68" s="358"/>
      <c r="BT68" s="359"/>
      <c r="BU68" s="359"/>
      <c r="BV68" s="359"/>
      <c r="BW68" s="359"/>
      <c r="BX68" s="359"/>
      <c r="BY68" s="107"/>
      <c r="BZ68" s="108"/>
      <c r="CA68" s="108"/>
      <c r="CB68" s="108"/>
      <c r="CC68" s="108"/>
      <c r="CD68" s="109"/>
      <c r="CE68" s="112"/>
      <c r="CF68" s="112"/>
      <c r="CG68" s="112"/>
      <c r="CH68" s="112"/>
      <c r="CI68" s="112"/>
      <c r="CJ68" s="113"/>
      <c r="CK68" s="119"/>
      <c r="CL68" s="119"/>
      <c r="CM68" s="119"/>
      <c r="CN68" s="119"/>
      <c r="CO68" s="119"/>
      <c r="CP68" s="120"/>
      <c r="CT68" s="5"/>
      <c r="CU68" s="7"/>
      <c r="CV68" s="7"/>
      <c r="CW68" s="7"/>
      <c r="CX68" s="7"/>
      <c r="CY68" s="7"/>
      <c r="CZ68" s="7"/>
      <c r="DA68" s="5"/>
      <c r="DB68" s="5"/>
      <c r="DC68" s="5"/>
      <c r="DD68" s="5"/>
      <c r="DE68" s="5"/>
      <c r="DF68" s="5"/>
      <c r="DG68" s="5"/>
    </row>
    <row r="69" spans="1:111" ht="12.75" customHeight="1">
      <c r="A69" s="129" t="s">
        <v>10</v>
      </c>
      <c r="B69" s="130"/>
      <c r="C69" s="131"/>
      <c r="D69" s="135" t="s">
        <v>47</v>
      </c>
      <c r="E69" s="136"/>
      <c r="F69" s="136"/>
      <c r="G69" s="136"/>
      <c r="H69" s="136"/>
      <c r="I69" s="136"/>
      <c r="J69" s="136"/>
      <c r="K69" s="136"/>
      <c r="L69" s="136"/>
      <c r="M69" s="136"/>
      <c r="N69" s="136"/>
      <c r="O69" s="136"/>
      <c r="P69" s="136"/>
      <c r="Q69" s="382" t="s">
        <v>48</v>
      </c>
      <c r="R69" s="383"/>
      <c r="S69" s="383"/>
      <c r="T69" s="383"/>
      <c r="U69" s="383"/>
      <c r="V69" s="383"/>
      <c r="W69" s="384"/>
      <c r="X69" s="384"/>
      <c r="Y69" s="384"/>
      <c r="Z69" s="384"/>
      <c r="AA69" s="384"/>
      <c r="AB69" s="384"/>
      <c r="AC69" s="384"/>
      <c r="AD69" s="384"/>
      <c r="AE69" s="384"/>
      <c r="AF69" s="384"/>
      <c r="AG69" s="384"/>
      <c r="AH69" s="385"/>
      <c r="AI69" s="105" t="str">
        <f>IF(SUM(AC9:AH47)=0,"",ABS(SUM(AC78:AH89)-SUM(AI57:AN68)))</f>
        <v/>
      </c>
      <c r="AJ69" s="105"/>
      <c r="AK69" s="105"/>
      <c r="AL69" s="105"/>
      <c r="AM69" s="105"/>
      <c r="AN69" s="106"/>
      <c r="AO69" s="390"/>
      <c r="AP69" s="391"/>
      <c r="AQ69" s="391"/>
      <c r="AR69" s="391"/>
      <c r="AS69" s="391"/>
      <c r="AT69" s="392"/>
      <c r="AU69" s="156" t="str">
        <f>IF(SUM(AC9:AH47)=0,"",IF(AI69&gt;0,"NG","OK"))</f>
        <v/>
      </c>
      <c r="AV69" s="157"/>
      <c r="AW69" s="157"/>
      <c r="AX69" s="157"/>
      <c r="AY69" s="157"/>
      <c r="AZ69" s="158"/>
      <c r="BA69" s="163">
        <f>SUM(AC95:AH106)-SUM(BA57:BF68)</f>
        <v>0</v>
      </c>
      <c r="BB69" s="105"/>
      <c r="BC69" s="105"/>
      <c r="BD69" s="105"/>
      <c r="BE69" s="105"/>
      <c r="BF69" s="106"/>
      <c r="BG69" s="222"/>
      <c r="BH69" s="222"/>
      <c r="BI69" s="222"/>
      <c r="BJ69" s="222"/>
      <c r="BK69" s="222"/>
      <c r="BL69" s="222"/>
      <c r="BM69" s="168"/>
      <c r="BN69" s="169"/>
      <c r="BO69" s="169"/>
      <c r="BP69" s="169"/>
      <c r="BQ69" s="169"/>
      <c r="BR69" s="170"/>
      <c r="BS69" s="174"/>
      <c r="BT69" s="175"/>
      <c r="BU69" s="175"/>
      <c r="BV69" s="175"/>
      <c r="BW69" s="175"/>
      <c r="BX69" s="176"/>
      <c r="BY69" s="104">
        <f>SUM(AC112:AH123)-SUM(BY57:CD68)</f>
        <v>0</v>
      </c>
      <c r="BZ69" s="105"/>
      <c r="CA69" s="105"/>
      <c r="CB69" s="105"/>
      <c r="CC69" s="105"/>
      <c r="CD69" s="106"/>
      <c r="CE69" s="222"/>
      <c r="CF69" s="222"/>
      <c r="CG69" s="222"/>
      <c r="CH69" s="222"/>
      <c r="CI69" s="222"/>
      <c r="CJ69" s="222"/>
      <c r="CK69" s="114" t="str">
        <f>IF(SUM(BY9:CD47)=0,"",IF(BY69&gt;0,"NG","OK"))</f>
        <v/>
      </c>
      <c r="CL69" s="115"/>
      <c r="CM69" s="115"/>
      <c r="CN69" s="115"/>
      <c r="CO69" s="115"/>
      <c r="CP69" s="116"/>
      <c r="CT69" s="5"/>
      <c r="CU69" s="7"/>
      <c r="CV69" s="7"/>
      <c r="CW69" s="7"/>
      <c r="CX69" s="7"/>
      <c r="CY69" s="7"/>
      <c r="CZ69" s="7"/>
      <c r="DA69" s="5"/>
      <c r="DB69" s="5"/>
      <c r="DC69" s="5"/>
      <c r="DD69" s="5"/>
      <c r="DE69" s="5"/>
      <c r="DF69" s="5"/>
      <c r="DG69" s="5"/>
    </row>
    <row r="70" spans="1:111" ht="12.75" customHeight="1" thickBot="1">
      <c r="A70" s="377"/>
      <c r="B70" s="378"/>
      <c r="C70" s="379"/>
      <c r="D70" s="380"/>
      <c r="E70" s="381"/>
      <c r="F70" s="381"/>
      <c r="G70" s="381"/>
      <c r="H70" s="381"/>
      <c r="I70" s="381"/>
      <c r="J70" s="381"/>
      <c r="K70" s="381"/>
      <c r="L70" s="381"/>
      <c r="M70" s="381"/>
      <c r="N70" s="381"/>
      <c r="O70" s="381"/>
      <c r="P70" s="381"/>
      <c r="Q70" s="386"/>
      <c r="R70" s="387"/>
      <c r="S70" s="387"/>
      <c r="T70" s="387"/>
      <c r="U70" s="387"/>
      <c r="V70" s="387"/>
      <c r="W70" s="388"/>
      <c r="X70" s="388"/>
      <c r="Y70" s="388"/>
      <c r="Z70" s="388"/>
      <c r="AA70" s="388"/>
      <c r="AB70" s="388"/>
      <c r="AC70" s="388"/>
      <c r="AD70" s="388"/>
      <c r="AE70" s="388"/>
      <c r="AF70" s="388"/>
      <c r="AG70" s="388"/>
      <c r="AH70" s="389"/>
      <c r="AI70" s="181"/>
      <c r="AJ70" s="181"/>
      <c r="AK70" s="181"/>
      <c r="AL70" s="181"/>
      <c r="AM70" s="181"/>
      <c r="AN70" s="182"/>
      <c r="AO70" s="393"/>
      <c r="AP70" s="394"/>
      <c r="AQ70" s="394"/>
      <c r="AR70" s="394"/>
      <c r="AS70" s="394"/>
      <c r="AT70" s="395"/>
      <c r="AU70" s="396"/>
      <c r="AV70" s="397"/>
      <c r="AW70" s="397"/>
      <c r="AX70" s="397"/>
      <c r="AY70" s="397"/>
      <c r="AZ70" s="398"/>
      <c r="BA70" s="399"/>
      <c r="BB70" s="181"/>
      <c r="BC70" s="181"/>
      <c r="BD70" s="181"/>
      <c r="BE70" s="181"/>
      <c r="BF70" s="182"/>
      <c r="BG70" s="374"/>
      <c r="BH70" s="374"/>
      <c r="BI70" s="374"/>
      <c r="BJ70" s="374"/>
      <c r="BK70" s="374"/>
      <c r="BL70" s="374"/>
      <c r="BM70" s="400"/>
      <c r="BN70" s="401"/>
      <c r="BO70" s="401"/>
      <c r="BP70" s="401"/>
      <c r="BQ70" s="401"/>
      <c r="BR70" s="402"/>
      <c r="BS70" s="177"/>
      <c r="BT70" s="178"/>
      <c r="BU70" s="178"/>
      <c r="BV70" s="178"/>
      <c r="BW70" s="178"/>
      <c r="BX70" s="179"/>
      <c r="BY70" s="180"/>
      <c r="BZ70" s="181"/>
      <c r="CA70" s="181"/>
      <c r="CB70" s="181"/>
      <c r="CC70" s="181"/>
      <c r="CD70" s="182"/>
      <c r="CE70" s="374"/>
      <c r="CF70" s="374"/>
      <c r="CG70" s="374"/>
      <c r="CH70" s="374"/>
      <c r="CI70" s="374"/>
      <c r="CJ70" s="374"/>
      <c r="CK70" s="375"/>
      <c r="CL70" s="375"/>
      <c r="CM70" s="375"/>
      <c r="CN70" s="375"/>
      <c r="CO70" s="375"/>
      <c r="CP70" s="376"/>
      <c r="CT70" s="5"/>
      <c r="CU70" s="7"/>
      <c r="CV70" s="7"/>
      <c r="CW70" s="7"/>
      <c r="CX70" s="7"/>
      <c r="CY70" s="7"/>
      <c r="CZ70" s="7"/>
      <c r="DA70" s="5"/>
      <c r="DB70" s="5"/>
      <c r="DC70" s="5"/>
      <c r="DD70" s="5"/>
      <c r="DE70" s="5"/>
      <c r="DF70" s="5"/>
      <c r="DG70" s="5"/>
    </row>
    <row r="71" spans="1:111" s="8" customFormat="1" ht="79.5" customHeight="1" thickBot="1">
      <c r="A71" s="121" t="s">
        <v>13</v>
      </c>
      <c r="B71" s="122"/>
      <c r="C71" s="122"/>
      <c r="D71" s="122"/>
      <c r="E71" s="122"/>
      <c r="F71" s="122"/>
      <c r="G71" s="122"/>
      <c r="H71" s="122"/>
      <c r="I71" s="122"/>
      <c r="J71" s="122"/>
      <c r="K71" s="122"/>
      <c r="L71" s="122"/>
      <c r="M71" s="122"/>
      <c r="N71" s="122"/>
      <c r="O71" s="122"/>
      <c r="P71" s="122"/>
      <c r="Q71" s="122"/>
      <c r="R71" s="122"/>
      <c r="S71" s="122"/>
      <c r="T71" s="122"/>
      <c r="U71" s="122"/>
      <c r="V71" s="122"/>
      <c r="W71" s="122"/>
      <c r="X71" s="122"/>
      <c r="Y71" s="122"/>
      <c r="Z71" s="122"/>
      <c r="AA71" s="122"/>
      <c r="AB71" s="122"/>
      <c r="AC71" s="122"/>
      <c r="AD71" s="122"/>
      <c r="AE71" s="122"/>
      <c r="AF71" s="122"/>
      <c r="AG71" s="122"/>
      <c r="AH71" s="122"/>
      <c r="AI71" s="122"/>
      <c r="AJ71" s="122"/>
      <c r="AK71" s="122"/>
      <c r="AL71" s="122"/>
      <c r="AM71" s="122"/>
      <c r="AN71" s="122"/>
      <c r="AO71" s="122"/>
      <c r="AP71" s="122"/>
      <c r="AQ71" s="122"/>
      <c r="AR71" s="122"/>
      <c r="AS71" s="122"/>
      <c r="AT71" s="122"/>
      <c r="AU71" s="122"/>
      <c r="AV71" s="122"/>
      <c r="AW71" s="122"/>
      <c r="AX71" s="122"/>
      <c r="AY71" s="122"/>
      <c r="AZ71" s="122"/>
      <c r="BA71" s="122"/>
      <c r="BB71" s="122"/>
      <c r="BC71" s="122"/>
      <c r="BD71" s="122"/>
      <c r="BE71" s="122"/>
      <c r="BF71" s="122"/>
      <c r="BG71" s="122"/>
      <c r="BH71" s="122"/>
      <c r="BI71" s="122"/>
      <c r="BJ71" s="122"/>
      <c r="BK71" s="122"/>
      <c r="BL71" s="122"/>
      <c r="BM71" s="122"/>
      <c r="BN71" s="122"/>
      <c r="BO71" s="122"/>
      <c r="BP71" s="122"/>
      <c r="BQ71" s="122"/>
      <c r="BR71" s="122"/>
      <c r="BS71" s="122"/>
      <c r="BT71" s="122"/>
      <c r="BU71" s="122"/>
      <c r="BV71" s="122"/>
      <c r="BW71" s="122"/>
      <c r="BX71" s="122"/>
      <c r="BY71" s="122"/>
      <c r="BZ71" s="122"/>
      <c r="CA71" s="122"/>
      <c r="CB71" s="122"/>
      <c r="CC71" s="122"/>
      <c r="CD71" s="122"/>
      <c r="CE71" s="122"/>
      <c r="CF71" s="122"/>
      <c r="CG71" s="122"/>
      <c r="CH71" s="122"/>
      <c r="CI71" s="122"/>
      <c r="CJ71" s="122"/>
      <c r="CK71" s="122"/>
      <c r="CL71" s="122"/>
      <c r="CM71" s="122"/>
      <c r="CN71" s="122"/>
      <c r="CO71" s="122"/>
      <c r="CP71" s="123"/>
      <c r="CT71" s="9"/>
      <c r="CU71" s="10"/>
      <c r="CV71" s="10"/>
      <c r="CW71" s="10"/>
      <c r="CX71" s="10"/>
      <c r="CY71" s="10"/>
      <c r="CZ71" s="10"/>
      <c r="DA71" s="9"/>
      <c r="DB71" s="9"/>
      <c r="DC71" s="9"/>
      <c r="DD71" s="9"/>
      <c r="DE71" s="9"/>
      <c r="DF71" s="9"/>
      <c r="DG71" s="9"/>
    </row>
    <row r="72" spans="1:111" ht="23.25" customHeight="1">
      <c r="A72" s="124" t="s">
        <v>14</v>
      </c>
      <c r="B72" s="125"/>
      <c r="C72" s="125"/>
      <c r="D72" s="125"/>
      <c r="E72" s="125"/>
      <c r="F72" s="125"/>
      <c r="G72" s="125"/>
      <c r="H72" s="125"/>
      <c r="I72" s="125"/>
      <c r="J72" s="125"/>
      <c r="K72" s="125"/>
      <c r="L72" s="125"/>
      <c r="M72" s="125"/>
      <c r="N72" s="125"/>
      <c r="O72" s="125"/>
      <c r="P72" s="125"/>
      <c r="Q72" s="125"/>
      <c r="R72" s="125"/>
      <c r="S72" s="125"/>
      <c r="T72" s="125"/>
      <c r="U72" s="125"/>
      <c r="V72" s="125"/>
      <c r="W72" s="125"/>
      <c r="X72" s="125"/>
      <c r="Y72" s="125"/>
      <c r="Z72" s="125"/>
      <c r="AA72" s="125"/>
      <c r="AB72" s="125"/>
      <c r="AC72" s="125"/>
      <c r="AD72" s="125"/>
      <c r="AE72" s="125"/>
      <c r="AF72" s="125"/>
      <c r="AG72" s="125"/>
      <c r="AH72" s="125"/>
      <c r="AI72" s="125"/>
      <c r="AJ72" s="125"/>
      <c r="AK72" s="125"/>
      <c r="AL72" s="125"/>
      <c r="AM72" s="125"/>
      <c r="AN72" s="125"/>
      <c r="AO72" s="125"/>
      <c r="AP72" s="125"/>
      <c r="AQ72" s="125"/>
      <c r="AR72" s="125"/>
      <c r="AS72" s="125"/>
      <c r="AT72" s="125"/>
      <c r="AU72" s="125"/>
      <c r="AV72" s="125"/>
      <c r="AW72" s="125"/>
      <c r="AX72" s="125"/>
      <c r="AY72" s="125"/>
      <c r="AZ72" s="125"/>
      <c r="BA72" s="125"/>
      <c r="BB72" s="125"/>
      <c r="BC72" s="125"/>
      <c r="BD72" s="125"/>
      <c r="BE72" s="125"/>
      <c r="BF72" s="125"/>
      <c r="BG72" s="125"/>
      <c r="BH72" s="125"/>
      <c r="BI72" s="125"/>
      <c r="BJ72" s="125"/>
      <c r="BK72" s="125"/>
      <c r="BL72" s="125"/>
      <c r="BM72" s="125"/>
      <c r="BN72" s="125"/>
      <c r="BO72" s="125"/>
      <c r="BP72" s="125"/>
      <c r="BQ72" s="125"/>
      <c r="BR72" s="125"/>
      <c r="BS72" s="125"/>
      <c r="BT72" s="125"/>
      <c r="BU72" s="125"/>
      <c r="BV72" s="125"/>
      <c r="BW72" s="125"/>
      <c r="BX72" s="125"/>
      <c r="BY72" s="125"/>
      <c r="BZ72" s="125"/>
      <c r="CA72" s="125"/>
      <c r="CB72" s="125"/>
      <c r="CC72" s="125"/>
      <c r="CD72" s="125"/>
      <c r="CE72" s="125"/>
      <c r="CF72" s="125"/>
      <c r="CG72" s="125"/>
      <c r="CH72" s="125"/>
      <c r="CI72" s="125"/>
      <c r="CJ72" s="125"/>
      <c r="CK72" s="125"/>
      <c r="CL72" s="125"/>
      <c r="CM72" s="125"/>
      <c r="CN72" s="125"/>
      <c r="CO72" s="125"/>
      <c r="CP72" s="125"/>
      <c r="CT72" s="5"/>
      <c r="CU72" s="7"/>
      <c r="CV72" s="7"/>
      <c r="CW72" s="7"/>
      <c r="CX72" s="7"/>
      <c r="CY72" s="7"/>
      <c r="CZ72" s="7"/>
      <c r="DA72" s="5"/>
      <c r="DB72" s="5"/>
      <c r="DC72" s="5"/>
      <c r="DD72" s="5"/>
      <c r="DE72" s="5"/>
      <c r="DF72" s="5"/>
      <c r="DG72" s="5"/>
    </row>
    <row r="75" spans="1:111" ht="8.25" customHeight="1" thickBot="1"/>
    <row r="76" spans="1:111" ht="8.25" customHeight="1">
      <c r="A76" s="82" t="s">
        <v>33</v>
      </c>
      <c r="B76" s="83"/>
      <c r="C76" s="83"/>
      <c r="D76" s="84"/>
      <c r="E76" s="91" t="s">
        <v>17</v>
      </c>
      <c r="F76" s="28"/>
      <c r="G76" s="28"/>
      <c r="H76" s="28"/>
      <c r="I76" s="28"/>
      <c r="J76" s="29"/>
      <c r="K76" s="92" t="s">
        <v>18</v>
      </c>
      <c r="L76" s="93"/>
      <c r="M76" s="93"/>
      <c r="N76" s="93"/>
      <c r="O76" s="93"/>
      <c r="P76" s="94"/>
      <c r="Q76" s="91" t="s">
        <v>37</v>
      </c>
      <c r="R76" s="28"/>
      <c r="S76" s="28"/>
      <c r="T76" s="28"/>
      <c r="U76" s="28"/>
      <c r="V76" s="29"/>
      <c r="W76" s="98" t="s">
        <v>39</v>
      </c>
      <c r="X76" s="99"/>
      <c r="Y76" s="99"/>
      <c r="Z76" s="99"/>
      <c r="AA76" s="99"/>
      <c r="AB76" s="100"/>
      <c r="AC76" s="27" t="s">
        <v>40</v>
      </c>
      <c r="AD76" s="28"/>
      <c r="AE76" s="28"/>
      <c r="AF76" s="28"/>
      <c r="AG76" s="28"/>
      <c r="AH76" s="29"/>
      <c r="AI76" s="27" t="s">
        <v>42</v>
      </c>
      <c r="AJ76" s="28"/>
      <c r="AK76" s="28"/>
      <c r="AL76" s="28"/>
      <c r="AM76" s="28"/>
      <c r="AN76" s="29"/>
      <c r="AO76" s="76" t="s">
        <v>41</v>
      </c>
      <c r="AP76" s="77"/>
      <c r="AQ76" s="77"/>
      <c r="AR76" s="77"/>
      <c r="AS76" s="77"/>
      <c r="AT76" s="78"/>
      <c r="AU76" s="70" t="s">
        <v>43</v>
      </c>
      <c r="AV76" s="71"/>
      <c r="AW76" s="71"/>
      <c r="AX76" s="71"/>
      <c r="AY76" s="71"/>
      <c r="AZ76" s="72"/>
    </row>
    <row r="77" spans="1:111" ht="21.75" customHeight="1" thickBot="1">
      <c r="A77" s="85"/>
      <c r="B77" s="86"/>
      <c r="C77" s="86"/>
      <c r="D77" s="87"/>
      <c r="E77" s="30"/>
      <c r="F77" s="31"/>
      <c r="G77" s="31"/>
      <c r="H77" s="31"/>
      <c r="I77" s="31"/>
      <c r="J77" s="32"/>
      <c r="K77" s="95"/>
      <c r="L77" s="96"/>
      <c r="M77" s="96"/>
      <c r="N77" s="96"/>
      <c r="O77" s="96"/>
      <c r="P77" s="97"/>
      <c r="Q77" s="30"/>
      <c r="R77" s="31"/>
      <c r="S77" s="31"/>
      <c r="T77" s="31"/>
      <c r="U77" s="31"/>
      <c r="V77" s="32"/>
      <c r="W77" s="101"/>
      <c r="X77" s="102"/>
      <c r="Y77" s="102"/>
      <c r="Z77" s="102"/>
      <c r="AA77" s="102"/>
      <c r="AB77" s="103"/>
      <c r="AC77" s="30"/>
      <c r="AD77" s="31"/>
      <c r="AE77" s="31"/>
      <c r="AF77" s="31"/>
      <c r="AG77" s="31"/>
      <c r="AH77" s="32"/>
      <c r="AI77" s="30"/>
      <c r="AJ77" s="31"/>
      <c r="AK77" s="31"/>
      <c r="AL77" s="31"/>
      <c r="AM77" s="31"/>
      <c r="AN77" s="32"/>
      <c r="AO77" s="79"/>
      <c r="AP77" s="80"/>
      <c r="AQ77" s="80"/>
      <c r="AR77" s="80"/>
      <c r="AS77" s="80"/>
      <c r="AT77" s="81"/>
      <c r="AU77" s="73"/>
      <c r="AV77" s="74"/>
      <c r="AW77" s="74"/>
      <c r="AX77" s="74"/>
      <c r="AY77" s="74"/>
      <c r="AZ77" s="75"/>
    </row>
    <row r="78" spans="1:111" ht="8.25" customHeight="1" thickBot="1">
      <c r="A78" s="85"/>
      <c r="B78" s="86"/>
      <c r="C78" s="86"/>
      <c r="D78" s="87"/>
      <c r="E78" s="58">
        <v>1</v>
      </c>
      <c r="F78" s="59"/>
      <c r="G78" s="59"/>
      <c r="H78" s="59"/>
      <c r="I78" s="59"/>
      <c r="J78" s="60"/>
      <c r="K78" s="61">
        <f>SUM(AO78:AZ80)</f>
        <v>0</v>
      </c>
      <c r="L78" s="62"/>
      <c r="M78" s="62"/>
      <c r="N78" s="62"/>
      <c r="O78" s="62"/>
      <c r="P78" s="63"/>
      <c r="Q78" s="36">
        <f>AC57</f>
        <v>0</v>
      </c>
      <c r="R78" s="37"/>
      <c r="S78" s="37"/>
      <c r="T78" s="37"/>
      <c r="U78" s="37"/>
      <c r="V78" s="38"/>
      <c r="W78" s="24">
        <f>ROUNDDOWN(Q78/3.3,)</f>
        <v>0</v>
      </c>
      <c r="X78" s="25"/>
      <c r="Y78" s="25"/>
      <c r="Z78" s="25"/>
      <c r="AA78" s="25"/>
      <c r="AB78" s="26"/>
      <c r="AC78" s="24">
        <f>SUM(リンク元!D46:D49)</f>
        <v>0</v>
      </c>
      <c r="AD78" s="25"/>
      <c r="AE78" s="25"/>
      <c r="AF78" s="25"/>
      <c r="AG78" s="25"/>
      <c r="AH78" s="26"/>
      <c r="AI78" s="24"/>
      <c r="AJ78" s="25"/>
      <c r="AK78" s="25"/>
      <c r="AL78" s="25"/>
      <c r="AM78" s="25"/>
      <c r="AN78" s="26"/>
      <c r="AO78" s="49">
        <f>IF((W78-AC78)&lt;=0,W78,AC78)</f>
        <v>0</v>
      </c>
      <c r="AP78" s="50"/>
      <c r="AQ78" s="50"/>
      <c r="AR78" s="50"/>
      <c r="AS78" s="50"/>
      <c r="AT78" s="51"/>
      <c r="AU78" s="40">
        <f>IF(SUM(W81:AB89)=0,AC78-AO78,0)</f>
        <v>0</v>
      </c>
      <c r="AV78" s="41"/>
      <c r="AW78" s="41"/>
      <c r="AX78" s="41"/>
      <c r="AY78" s="41"/>
      <c r="AZ78" s="42"/>
    </row>
    <row r="79" spans="1:111" ht="8.25" customHeight="1" thickBot="1">
      <c r="A79" s="85"/>
      <c r="B79" s="86"/>
      <c r="C79" s="86"/>
      <c r="D79" s="87"/>
      <c r="E79" s="58"/>
      <c r="F79" s="59"/>
      <c r="G79" s="59"/>
      <c r="H79" s="59"/>
      <c r="I79" s="59"/>
      <c r="J79" s="60"/>
      <c r="K79" s="64"/>
      <c r="L79" s="65"/>
      <c r="M79" s="65"/>
      <c r="N79" s="65"/>
      <c r="O79" s="65"/>
      <c r="P79" s="66"/>
      <c r="Q79" s="39"/>
      <c r="R79" s="37"/>
      <c r="S79" s="37"/>
      <c r="T79" s="37"/>
      <c r="U79" s="37"/>
      <c r="V79" s="38"/>
      <c r="W79" s="24"/>
      <c r="X79" s="25"/>
      <c r="Y79" s="25"/>
      <c r="Z79" s="25"/>
      <c r="AA79" s="25"/>
      <c r="AB79" s="26"/>
      <c r="AC79" s="24"/>
      <c r="AD79" s="25"/>
      <c r="AE79" s="25"/>
      <c r="AF79" s="25"/>
      <c r="AG79" s="25"/>
      <c r="AH79" s="26"/>
      <c r="AI79" s="24"/>
      <c r="AJ79" s="25"/>
      <c r="AK79" s="25"/>
      <c r="AL79" s="25"/>
      <c r="AM79" s="25"/>
      <c r="AN79" s="26"/>
      <c r="AO79" s="52"/>
      <c r="AP79" s="53"/>
      <c r="AQ79" s="53"/>
      <c r="AR79" s="53"/>
      <c r="AS79" s="53"/>
      <c r="AT79" s="54"/>
      <c r="AU79" s="43"/>
      <c r="AV79" s="44"/>
      <c r="AW79" s="44"/>
      <c r="AX79" s="44"/>
      <c r="AY79" s="44"/>
      <c r="AZ79" s="45"/>
    </row>
    <row r="80" spans="1:111" ht="8.25" customHeight="1" thickBot="1">
      <c r="A80" s="85"/>
      <c r="B80" s="86"/>
      <c r="C80" s="86"/>
      <c r="D80" s="87"/>
      <c r="E80" s="58"/>
      <c r="F80" s="59"/>
      <c r="G80" s="59"/>
      <c r="H80" s="59"/>
      <c r="I80" s="59"/>
      <c r="J80" s="60"/>
      <c r="K80" s="67"/>
      <c r="L80" s="68"/>
      <c r="M80" s="68"/>
      <c r="N80" s="68"/>
      <c r="O80" s="68"/>
      <c r="P80" s="69"/>
      <c r="Q80" s="39"/>
      <c r="R80" s="37"/>
      <c r="S80" s="37"/>
      <c r="T80" s="37"/>
      <c r="U80" s="37"/>
      <c r="V80" s="38"/>
      <c r="W80" s="24"/>
      <c r="X80" s="25"/>
      <c r="Y80" s="25"/>
      <c r="Z80" s="25"/>
      <c r="AA80" s="25"/>
      <c r="AB80" s="26"/>
      <c r="AC80" s="24"/>
      <c r="AD80" s="25"/>
      <c r="AE80" s="25"/>
      <c r="AF80" s="25"/>
      <c r="AG80" s="25"/>
      <c r="AH80" s="26"/>
      <c r="AI80" s="24"/>
      <c r="AJ80" s="25"/>
      <c r="AK80" s="25"/>
      <c r="AL80" s="25"/>
      <c r="AM80" s="25"/>
      <c r="AN80" s="26"/>
      <c r="AO80" s="55"/>
      <c r="AP80" s="56"/>
      <c r="AQ80" s="56"/>
      <c r="AR80" s="56"/>
      <c r="AS80" s="56"/>
      <c r="AT80" s="57"/>
      <c r="AU80" s="46"/>
      <c r="AV80" s="47"/>
      <c r="AW80" s="47"/>
      <c r="AX80" s="47"/>
      <c r="AY80" s="47"/>
      <c r="AZ80" s="48"/>
    </row>
    <row r="81" spans="1:52" ht="8.25" customHeight="1" thickBot="1">
      <c r="A81" s="85"/>
      <c r="B81" s="86"/>
      <c r="C81" s="86"/>
      <c r="D81" s="87"/>
      <c r="E81" s="58">
        <v>2</v>
      </c>
      <c r="F81" s="59"/>
      <c r="G81" s="59"/>
      <c r="H81" s="59"/>
      <c r="I81" s="59"/>
      <c r="J81" s="60"/>
      <c r="K81" s="61">
        <f t="shared" ref="K81" si="84">SUM(AO81:AZ83)</f>
        <v>0</v>
      </c>
      <c r="L81" s="62"/>
      <c r="M81" s="62"/>
      <c r="N81" s="62"/>
      <c r="O81" s="62"/>
      <c r="P81" s="63"/>
      <c r="Q81" s="36">
        <f>AC60</f>
        <v>0</v>
      </c>
      <c r="R81" s="37"/>
      <c r="S81" s="37"/>
      <c r="T81" s="37"/>
      <c r="U81" s="37"/>
      <c r="V81" s="38"/>
      <c r="W81" s="24">
        <f t="shared" ref="W81" si="85">ROUNDDOWN(Q81/3.3,)</f>
        <v>0</v>
      </c>
      <c r="X81" s="25"/>
      <c r="Y81" s="25"/>
      <c r="Z81" s="25"/>
      <c r="AA81" s="25"/>
      <c r="AB81" s="26"/>
      <c r="AC81" s="24"/>
      <c r="AD81" s="25"/>
      <c r="AE81" s="25"/>
      <c r="AF81" s="25"/>
      <c r="AG81" s="25"/>
      <c r="AH81" s="26"/>
      <c r="AI81" s="24">
        <f>IF(K78=AC78,0,AC78-AO78)</f>
        <v>0</v>
      </c>
      <c r="AJ81" s="25"/>
      <c r="AK81" s="25"/>
      <c r="AL81" s="25"/>
      <c r="AM81" s="25"/>
      <c r="AN81" s="26"/>
      <c r="AO81" s="49">
        <f>IF((W81-AI81)&lt;=0,W81,AI81)</f>
        <v>0</v>
      </c>
      <c r="AP81" s="50"/>
      <c r="AQ81" s="50"/>
      <c r="AR81" s="50"/>
      <c r="AS81" s="50"/>
      <c r="AT81" s="51"/>
      <c r="AU81" s="40">
        <f>IF(SUM(W84:AB89)=0,AI81-AO81,0)</f>
        <v>0</v>
      </c>
      <c r="AV81" s="41"/>
      <c r="AW81" s="41"/>
      <c r="AX81" s="41"/>
      <c r="AY81" s="41"/>
      <c r="AZ81" s="42"/>
    </row>
    <row r="82" spans="1:52" ht="8.25" customHeight="1" thickBot="1">
      <c r="A82" s="85"/>
      <c r="B82" s="86"/>
      <c r="C82" s="86"/>
      <c r="D82" s="87"/>
      <c r="E82" s="58"/>
      <c r="F82" s="59"/>
      <c r="G82" s="59"/>
      <c r="H82" s="59"/>
      <c r="I82" s="59"/>
      <c r="J82" s="60"/>
      <c r="K82" s="64"/>
      <c r="L82" s="65"/>
      <c r="M82" s="65"/>
      <c r="N82" s="65"/>
      <c r="O82" s="65"/>
      <c r="P82" s="66"/>
      <c r="Q82" s="39"/>
      <c r="R82" s="37"/>
      <c r="S82" s="37"/>
      <c r="T82" s="37"/>
      <c r="U82" s="37"/>
      <c r="V82" s="38"/>
      <c r="W82" s="24"/>
      <c r="X82" s="25"/>
      <c r="Y82" s="25"/>
      <c r="Z82" s="25"/>
      <c r="AA82" s="25"/>
      <c r="AB82" s="26"/>
      <c r="AC82" s="24"/>
      <c r="AD82" s="25"/>
      <c r="AE82" s="25"/>
      <c r="AF82" s="25"/>
      <c r="AG82" s="25"/>
      <c r="AH82" s="26"/>
      <c r="AI82" s="24"/>
      <c r="AJ82" s="25"/>
      <c r="AK82" s="25"/>
      <c r="AL82" s="25"/>
      <c r="AM82" s="25"/>
      <c r="AN82" s="26"/>
      <c r="AO82" s="52"/>
      <c r="AP82" s="53"/>
      <c r="AQ82" s="53"/>
      <c r="AR82" s="53"/>
      <c r="AS82" s="53"/>
      <c r="AT82" s="54"/>
      <c r="AU82" s="43"/>
      <c r="AV82" s="44"/>
      <c r="AW82" s="44"/>
      <c r="AX82" s="44"/>
      <c r="AY82" s="44"/>
      <c r="AZ82" s="45"/>
    </row>
    <row r="83" spans="1:52" ht="8.25" customHeight="1" thickBot="1">
      <c r="A83" s="85"/>
      <c r="B83" s="86"/>
      <c r="C83" s="86"/>
      <c r="D83" s="87"/>
      <c r="E83" s="58"/>
      <c r="F83" s="59"/>
      <c r="G83" s="59"/>
      <c r="H83" s="59"/>
      <c r="I83" s="59"/>
      <c r="J83" s="60"/>
      <c r="K83" s="67"/>
      <c r="L83" s="68"/>
      <c r="M83" s="68"/>
      <c r="N83" s="68"/>
      <c r="O83" s="68"/>
      <c r="P83" s="69"/>
      <c r="Q83" s="39"/>
      <c r="R83" s="37"/>
      <c r="S83" s="37"/>
      <c r="T83" s="37"/>
      <c r="U83" s="37"/>
      <c r="V83" s="38"/>
      <c r="W83" s="24"/>
      <c r="X83" s="25"/>
      <c r="Y83" s="25"/>
      <c r="Z83" s="25"/>
      <c r="AA83" s="25"/>
      <c r="AB83" s="26"/>
      <c r="AC83" s="24"/>
      <c r="AD83" s="25"/>
      <c r="AE83" s="25"/>
      <c r="AF83" s="25"/>
      <c r="AG83" s="25"/>
      <c r="AH83" s="26"/>
      <c r="AI83" s="24"/>
      <c r="AJ83" s="25"/>
      <c r="AK83" s="25"/>
      <c r="AL83" s="25"/>
      <c r="AM83" s="25"/>
      <c r="AN83" s="26"/>
      <c r="AO83" s="55"/>
      <c r="AP83" s="56"/>
      <c r="AQ83" s="56"/>
      <c r="AR83" s="56"/>
      <c r="AS83" s="56"/>
      <c r="AT83" s="57"/>
      <c r="AU83" s="46"/>
      <c r="AV83" s="47"/>
      <c r="AW83" s="47"/>
      <c r="AX83" s="47"/>
      <c r="AY83" s="47"/>
      <c r="AZ83" s="48"/>
    </row>
    <row r="84" spans="1:52" ht="8.25" customHeight="1" thickBot="1">
      <c r="A84" s="85"/>
      <c r="B84" s="86"/>
      <c r="C84" s="86"/>
      <c r="D84" s="87"/>
      <c r="E84" s="58">
        <v>3</v>
      </c>
      <c r="F84" s="59"/>
      <c r="G84" s="59"/>
      <c r="H84" s="59"/>
      <c r="I84" s="59"/>
      <c r="J84" s="60"/>
      <c r="K84" s="61">
        <f t="shared" ref="K84" si="86">SUM(AO84:AZ86)</f>
        <v>0</v>
      </c>
      <c r="L84" s="62"/>
      <c r="M84" s="62"/>
      <c r="N84" s="62"/>
      <c r="O84" s="62"/>
      <c r="P84" s="63"/>
      <c r="Q84" s="36">
        <f>AC63</f>
        <v>0</v>
      </c>
      <c r="R84" s="37"/>
      <c r="S84" s="37"/>
      <c r="T84" s="37"/>
      <c r="U84" s="37"/>
      <c r="V84" s="38"/>
      <c r="W84" s="24">
        <f t="shared" ref="W84" si="87">ROUNDDOWN(Q84/3.3,)</f>
        <v>0</v>
      </c>
      <c r="X84" s="25"/>
      <c r="Y84" s="25"/>
      <c r="Z84" s="25"/>
      <c r="AA84" s="25"/>
      <c r="AB84" s="26"/>
      <c r="AC84" s="24"/>
      <c r="AD84" s="25"/>
      <c r="AE84" s="25"/>
      <c r="AF84" s="25"/>
      <c r="AG84" s="25"/>
      <c r="AH84" s="26"/>
      <c r="AI84" s="24">
        <f>IF(SUM(K78:P83)=AC78,0,AI81-AO81)</f>
        <v>0</v>
      </c>
      <c r="AJ84" s="25"/>
      <c r="AK84" s="25"/>
      <c r="AL84" s="25"/>
      <c r="AM84" s="25"/>
      <c r="AN84" s="26"/>
      <c r="AO84" s="49">
        <f>IF((W84-AI84)&lt;=0,W84,AI84)</f>
        <v>0</v>
      </c>
      <c r="AP84" s="50"/>
      <c r="AQ84" s="50"/>
      <c r="AR84" s="50"/>
      <c r="AS84" s="50"/>
      <c r="AT84" s="51"/>
      <c r="AU84" s="40">
        <f>IF(W87=0,AI84-AO84,0)</f>
        <v>0</v>
      </c>
      <c r="AV84" s="41"/>
      <c r="AW84" s="41"/>
      <c r="AX84" s="41"/>
      <c r="AY84" s="41"/>
      <c r="AZ84" s="42"/>
    </row>
    <row r="85" spans="1:52" ht="8.25" customHeight="1" thickBot="1">
      <c r="A85" s="85"/>
      <c r="B85" s="86"/>
      <c r="C85" s="86"/>
      <c r="D85" s="87"/>
      <c r="E85" s="58"/>
      <c r="F85" s="59"/>
      <c r="G85" s="59"/>
      <c r="H85" s="59"/>
      <c r="I85" s="59"/>
      <c r="J85" s="60"/>
      <c r="K85" s="64"/>
      <c r="L85" s="65"/>
      <c r="M85" s="65"/>
      <c r="N85" s="65"/>
      <c r="O85" s="65"/>
      <c r="P85" s="66"/>
      <c r="Q85" s="39"/>
      <c r="R85" s="37"/>
      <c r="S85" s="37"/>
      <c r="T85" s="37"/>
      <c r="U85" s="37"/>
      <c r="V85" s="38"/>
      <c r="W85" s="24"/>
      <c r="X85" s="25"/>
      <c r="Y85" s="25"/>
      <c r="Z85" s="25"/>
      <c r="AA85" s="25"/>
      <c r="AB85" s="26"/>
      <c r="AC85" s="24"/>
      <c r="AD85" s="25"/>
      <c r="AE85" s="25"/>
      <c r="AF85" s="25"/>
      <c r="AG85" s="25"/>
      <c r="AH85" s="26"/>
      <c r="AI85" s="24"/>
      <c r="AJ85" s="25"/>
      <c r="AK85" s="25"/>
      <c r="AL85" s="25"/>
      <c r="AM85" s="25"/>
      <c r="AN85" s="26"/>
      <c r="AO85" s="52"/>
      <c r="AP85" s="53"/>
      <c r="AQ85" s="53"/>
      <c r="AR85" s="53"/>
      <c r="AS85" s="53"/>
      <c r="AT85" s="54"/>
      <c r="AU85" s="43"/>
      <c r="AV85" s="44"/>
      <c r="AW85" s="44"/>
      <c r="AX85" s="44"/>
      <c r="AY85" s="44"/>
      <c r="AZ85" s="45"/>
    </row>
    <row r="86" spans="1:52" ht="8.25" customHeight="1" thickBot="1">
      <c r="A86" s="85"/>
      <c r="B86" s="86"/>
      <c r="C86" s="86"/>
      <c r="D86" s="87"/>
      <c r="E86" s="58"/>
      <c r="F86" s="59"/>
      <c r="G86" s="59"/>
      <c r="H86" s="59"/>
      <c r="I86" s="59"/>
      <c r="J86" s="60"/>
      <c r="K86" s="67"/>
      <c r="L86" s="68"/>
      <c r="M86" s="68"/>
      <c r="N86" s="68"/>
      <c r="O86" s="68"/>
      <c r="P86" s="69"/>
      <c r="Q86" s="39"/>
      <c r="R86" s="37"/>
      <c r="S86" s="37"/>
      <c r="T86" s="37"/>
      <c r="U86" s="37"/>
      <c r="V86" s="38"/>
      <c r="W86" s="24"/>
      <c r="X86" s="25"/>
      <c r="Y86" s="25"/>
      <c r="Z86" s="25"/>
      <c r="AA86" s="25"/>
      <c r="AB86" s="26"/>
      <c r="AC86" s="24"/>
      <c r="AD86" s="25"/>
      <c r="AE86" s="25"/>
      <c r="AF86" s="25"/>
      <c r="AG86" s="25"/>
      <c r="AH86" s="26"/>
      <c r="AI86" s="24"/>
      <c r="AJ86" s="25"/>
      <c r="AK86" s="25"/>
      <c r="AL86" s="25"/>
      <c r="AM86" s="25"/>
      <c r="AN86" s="26"/>
      <c r="AO86" s="55"/>
      <c r="AP86" s="56"/>
      <c r="AQ86" s="56"/>
      <c r="AR86" s="56"/>
      <c r="AS86" s="56"/>
      <c r="AT86" s="57"/>
      <c r="AU86" s="46"/>
      <c r="AV86" s="47"/>
      <c r="AW86" s="47"/>
      <c r="AX86" s="47"/>
      <c r="AY86" s="47"/>
      <c r="AZ86" s="48"/>
    </row>
    <row r="87" spans="1:52" ht="8.25" customHeight="1" thickBot="1">
      <c r="A87" s="85"/>
      <c r="B87" s="86"/>
      <c r="C87" s="86"/>
      <c r="D87" s="87"/>
      <c r="E87" s="58">
        <v>4</v>
      </c>
      <c r="F87" s="59"/>
      <c r="G87" s="59"/>
      <c r="H87" s="59"/>
      <c r="I87" s="59"/>
      <c r="J87" s="60"/>
      <c r="K87" s="61">
        <f t="shared" ref="K87" si="88">SUM(AO87:AZ89)</f>
        <v>0</v>
      </c>
      <c r="L87" s="62"/>
      <c r="M87" s="62"/>
      <c r="N87" s="62"/>
      <c r="O87" s="62"/>
      <c r="P87" s="63"/>
      <c r="Q87" s="36">
        <f>AC66</f>
        <v>0</v>
      </c>
      <c r="R87" s="37"/>
      <c r="S87" s="37"/>
      <c r="T87" s="37"/>
      <c r="U87" s="37"/>
      <c r="V87" s="38"/>
      <c r="W87" s="24">
        <f t="shared" ref="W87" si="89">ROUNDDOWN(Q87/3.3,)</f>
        <v>0</v>
      </c>
      <c r="X87" s="25"/>
      <c r="Y87" s="25"/>
      <c r="Z87" s="25"/>
      <c r="AA87" s="25"/>
      <c r="AB87" s="26"/>
      <c r="AC87" s="24"/>
      <c r="AD87" s="25"/>
      <c r="AE87" s="25"/>
      <c r="AF87" s="25"/>
      <c r="AG87" s="25"/>
      <c r="AH87" s="26"/>
      <c r="AI87" s="24">
        <f>IF(SUM(K78:P86)=AC78,0,AI84-AO84)</f>
        <v>0</v>
      </c>
      <c r="AJ87" s="25"/>
      <c r="AK87" s="25"/>
      <c r="AL87" s="25"/>
      <c r="AM87" s="25"/>
      <c r="AN87" s="26"/>
      <c r="AO87" s="49">
        <f>IF((W87-AI87)&lt;=0,W87,AI87)</f>
        <v>0</v>
      </c>
      <c r="AP87" s="50"/>
      <c r="AQ87" s="50"/>
      <c r="AR87" s="50"/>
      <c r="AS87" s="50"/>
      <c r="AT87" s="51"/>
      <c r="AU87" s="40">
        <f>AI87-AO87</f>
        <v>0</v>
      </c>
      <c r="AV87" s="41"/>
      <c r="AW87" s="41"/>
      <c r="AX87" s="41"/>
      <c r="AY87" s="41"/>
      <c r="AZ87" s="42"/>
    </row>
    <row r="88" spans="1:52" ht="8.25" customHeight="1" thickBot="1">
      <c r="A88" s="85"/>
      <c r="B88" s="86"/>
      <c r="C88" s="86"/>
      <c r="D88" s="87"/>
      <c r="E88" s="58"/>
      <c r="F88" s="59"/>
      <c r="G88" s="59"/>
      <c r="H88" s="59"/>
      <c r="I88" s="59"/>
      <c r="J88" s="60"/>
      <c r="K88" s="64"/>
      <c r="L88" s="65"/>
      <c r="M88" s="65"/>
      <c r="N88" s="65"/>
      <c r="O88" s="65"/>
      <c r="P88" s="66"/>
      <c r="Q88" s="39"/>
      <c r="R88" s="37"/>
      <c r="S88" s="37"/>
      <c r="T88" s="37"/>
      <c r="U88" s="37"/>
      <c r="V88" s="38"/>
      <c r="W88" s="24"/>
      <c r="X88" s="25"/>
      <c r="Y88" s="25"/>
      <c r="Z88" s="25"/>
      <c r="AA88" s="25"/>
      <c r="AB88" s="26"/>
      <c r="AC88" s="24"/>
      <c r="AD88" s="25"/>
      <c r="AE88" s="25"/>
      <c r="AF88" s="25"/>
      <c r="AG88" s="25"/>
      <c r="AH88" s="26"/>
      <c r="AI88" s="24"/>
      <c r="AJ88" s="25"/>
      <c r="AK88" s="25"/>
      <c r="AL88" s="25"/>
      <c r="AM88" s="25"/>
      <c r="AN88" s="26"/>
      <c r="AO88" s="52"/>
      <c r="AP88" s="53"/>
      <c r="AQ88" s="53"/>
      <c r="AR88" s="53"/>
      <c r="AS88" s="53"/>
      <c r="AT88" s="54"/>
      <c r="AU88" s="43"/>
      <c r="AV88" s="44"/>
      <c r="AW88" s="44"/>
      <c r="AX88" s="44"/>
      <c r="AY88" s="44"/>
      <c r="AZ88" s="45"/>
    </row>
    <row r="89" spans="1:52" ht="8.25" customHeight="1" thickBot="1">
      <c r="A89" s="88"/>
      <c r="B89" s="89"/>
      <c r="C89" s="89"/>
      <c r="D89" s="90"/>
      <c r="E89" s="58"/>
      <c r="F89" s="59"/>
      <c r="G89" s="59"/>
      <c r="H89" s="59"/>
      <c r="I89" s="59"/>
      <c r="J89" s="60"/>
      <c r="K89" s="67"/>
      <c r="L89" s="68"/>
      <c r="M89" s="68"/>
      <c r="N89" s="68"/>
      <c r="O89" s="68"/>
      <c r="P89" s="69"/>
      <c r="Q89" s="39"/>
      <c r="R89" s="37"/>
      <c r="S89" s="37"/>
      <c r="T89" s="37"/>
      <c r="U89" s="37"/>
      <c r="V89" s="38"/>
      <c r="W89" s="24"/>
      <c r="X89" s="25"/>
      <c r="Y89" s="25"/>
      <c r="Z89" s="25"/>
      <c r="AA89" s="25"/>
      <c r="AB89" s="26"/>
      <c r="AC89" s="24"/>
      <c r="AD89" s="25"/>
      <c r="AE89" s="25"/>
      <c r="AF89" s="25"/>
      <c r="AG89" s="25"/>
      <c r="AH89" s="26"/>
      <c r="AI89" s="24"/>
      <c r="AJ89" s="25"/>
      <c r="AK89" s="25"/>
      <c r="AL89" s="25"/>
      <c r="AM89" s="25"/>
      <c r="AN89" s="26"/>
      <c r="AO89" s="55"/>
      <c r="AP89" s="56"/>
      <c r="AQ89" s="56"/>
      <c r="AR89" s="56"/>
      <c r="AS89" s="56"/>
      <c r="AT89" s="57"/>
      <c r="AU89" s="46"/>
      <c r="AV89" s="47"/>
      <c r="AW89" s="47"/>
      <c r="AX89" s="47"/>
      <c r="AY89" s="47"/>
      <c r="AZ89" s="48"/>
    </row>
    <row r="90" spans="1:52" ht="8.25" customHeight="1">
      <c r="K90" s="19"/>
      <c r="L90" s="19"/>
      <c r="M90" s="19"/>
      <c r="N90" s="19"/>
      <c r="O90" s="19"/>
      <c r="P90" s="19"/>
    </row>
    <row r="91" spans="1:52" ht="8.25" customHeight="1">
      <c r="K91" s="19"/>
      <c r="L91" s="19"/>
      <c r="M91" s="19"/>
      <c r="N91" s="19"/>
      <c r="O91" s="19"/>
      <c r="P91" s="19"/>
    </row>
    <row r="92" spans="1:52" ht="8.25" customHeight="1" thickBot="1">
      <c r="K92" s="19"/>
      <c r="L92" s="19"/>
      <c r="M92" s="19"/>
      <c r="N92" s="19"/>
      <c r="O92" s="19"/>
      <c r="P92" s="19"/>
    </row>
    <row r="93" spans="1:52" ht="17.25" customHeight="1">
      <c r="A93" s="82" t="s">
        <v>34</v>
      </c>
      <c r="B93" s="83"/>
      <c r="C93" s="83"/>
      <c r="D93" s="84"/>
      <c r="E93" s="91" t="s">
        <v>17</v>
      </c>
      <c r="F93" s="28"/>
      <c r="G93" s="28"/>
      <c r="H93" s="28"/>
      <c r="I93" s="28"/>
      <c r="J93" s="29"/>
      <c r="K93" s="92" t="s">
        <v>18</v>
      </c>
      <c r="L93" s="93"/>
      <c r="M93" s="93"/>
      <c r="N93" s="93"/>
      <c r="O93" s="93"/>
      <c r="P93" s="94"/>
      <c r="Q93" s="91" t="s">
        <v>37</v>
      </c>
      <c r="R93" s="28"/>
      <c r="S93" s="28"/>
      <c r="T93" s="28"/>
      <c r="U93" s="28"/>
      <c r="V93" s="29"/>
      <c r="W93" s="98" t="s">
        <v>39</v>
      </c>
      <c r="X93" s="99"/>
      <c r="Y93" s="99"/>
      <c r="Z93" s="99"/>
      <c r="AA93" s="99"/>
      <c r="AB93" s="100"/>
      <c r="AC93" s="27" t="s">
        <v>40</v>
      </c>
      <c r="AD93" s="28"/>
      <c r="AE93" s="28"/>
      <c r="AF93" s="28"/>
      <c r="AG93" s="28"/>
      <c r="AH93" s="29"/>
      <c r="AI93" s="27" t="s">
        <v>42</v>
      </c>
      <c r="AJ93" s="28"/>
      <c r="AK93" s="28"/>
      <c r="AL93" s="28"/>
      <c r="AM93" s="28"/>
      <c r="AN93" s="29"/>
      <c r="AO93" s="76" t="s">
        <v>41</v>
      </c>
      <c r="AP93" s="77"/>
      <c r="AQ93" s="77"/>
      <c r="AR93" s="77"/>
      <c r="AS93" s="77"/>
      <c r="AT93" s="78"/>
      <c r="AU93" s="70" t="s">
        <v>43</v>
      </c>
      <c r="AV93" s="71"/>
      <c r="AW93" s="71"/>
      <c r="AX93" s="71"/>
      <c r="AY93" s="71"/>
      <c r="AZ93" s="72"/>
    </row>
    <row r="94" spans="1:52" ht="17.25" customHeight="1" thickBot="1">
      <c r="A94" s="85"/>
      <c r="B94" s="86"/>
      <c r="C94" s="86"/>
      <c r="D94" s="87"/>
      <c r="E94" s="30"/>
      <c r="F94" s="31"/>
      <c r="G94" s="31"/>
      <c r="H94" s="31"/>
      <c r="I94" s="31"/>
      <c r="J94" s="32"/>
      <c r="K94" s="95"/>
      <c r="L94" s="96"/>
      <c r="M94" s="96"/>
      <c r="N94" s="96"/>
      <c r="O94" s="96"/>
      <c r="P94" s="97"/>
      <c r="Q94" s="30"/>
      <c r="R94" s="31"/>
      <c r="S94" s="31"/>
      <c r="T94" s="31"/>
      <c r="U94" s="31"/>
      <c r="V94" s="32"/>
      <c r="W94" s="101"/>
      <c r="X94" s="102"/>
      <c r="Y94" s="102"/>
      <c r="Z94" s="102"/>
      <c r="AA94" s="102"/>
      <c r="AB94" s="103"/>
      <c r="AC94" s="30"/>
      <c r="AD94" s="31"/>
      <c r="AE94" s="31"/>
      <c r="AF94" s="31"/>
      <c r="AG94" s="31"/>
      <c r="AH94" s="32"/>
      <c r="AI94" s="30"/>
      <c r="AJ94" s="31"/>
      <c r="AK94" s="31"/>
      <c r="AL94" s="31"/>
      <c r="AM94" s="31"/>
      <c r="AN94" s="32"/>
      <c r="AO94" s="79"/>
      <c r="AP94" s="80"/>
      <c r="AQ94" s="80"/>
      <c r="AR94" s="80"/>
      <c r="AS94" s="80"/>
      <c r="AT94" s="81"/>
      <c r="AU94" s="73"/>
      <c r="AV94" s="74"/>
      <c r="AW94" s="74"/>
      <c r="AX94" s="74"/>
      <c r="AY94" s="74"/>
      <c r="AZ94" s="75"/>
    </row>
    <row r="95" spans="1:52" ht="8.25" customHeight="1" thickBot="1">
      <c r="A95" s="85"/>
      <c r="B95" s="86"/>
      <c r="C95" s="86"/>
      <c r="D95" s="87"/>
      <c r="E95" s="58">
        <v>1</v>
      </c>
      <c r="F95" s="59"/>
      <c r="G95" s="59"/>
      <c r="H95" s="59"/>
      <c r="I95" s="59"/>
      <c r="J95" s="60"/>
      <c r="K95" s="61">
        <f>SUM(AO95:AZ97)</f>
        <v>0</v>
      </c>
      <c r="L95" s="62"/>
      <c r="M95" s="62"/>
      <c r="N95" s="62"/>
      <c r="O95" s="62"/>
      <c r="P95" s="63"/>
      <c r="Q95" s="36">
        <f>AC57</f>
        <v>0</v>
      </c>
      <c r="R95" s="37"/>
      <c r="S95" s="37"/>
      <c r="T95" s="37"/>
      <c r="U95" s="37"/>
      <c r="V95" s="38"/>
      <c r="W95" s="24">
        <f>ROUNDDOWN(Q95/3.3,)</f>
        <v>0</v>
      </c>
      <c r="X95" s="25"/>
      <c r="Y95" s="25"/>
      <c r="Z95" s="25"/>
      <c r="AA95" s="25"/>
      <c r="AB95" s="26"/>
      <c r="AC95" s="36">
        <f>SUM(リンク元!M46:M49)</f>
        <v>0</v>
      </c>
      <c r="AD95" s="37"/>
      <c r="AE95" s="37"/>
      <c r="AF95" s="37"/>
      <c r="AG95" s="37"/>
      <c r="AH95" s="38"/>
      <c r="AI95" s="24"/>
      <c r="AJ95" s="25"/>
      <c r="AK95" s="25"/>
      <c r="AL95" s="25"/>
      <c r="AM95" s="25"/>
      <c r="AN95" s="26"/>
      <c r="AO95" s="49">
        <f>IF((W95-AC95)&lt;=0,W95,AC95)</f>
        <v>0</v>
      </c>
      <c r="AP95" s="50"/>
      <c r="AQ95" s="50"/>
      <c r="AR95" s="50"/>
      <c r="AS95" s="50"/>
      <c r="AT95" s="51"/>
      <c r="AU95" s="40">
        <f>IF(SUM(W98:AB106)=0,AC95-AO95,0)</f>
        <v>0</v>
      </c>
      <c r="AV95" s="41"/>
      <c r="AW95" s="41"/>
      <c r="AX95" s="41"/>
      <c r="AY95" s="41"/>
      <c r="AZ95" s="42"/>
    </row>
    <row r="96" spans="1:52" ht="8.25" customHeight="1" thickBot="1">
      <c r="A96" s="85"/>
      <c r="B96" s="86"/>
      <c r="C96" s="86"/>
      <c r="D96" s="87"/>
      <c r="E96" s="58"/>
      <c r="F96" s="59"/>
      <c r="G96" s="59"/>
      <c r="H96" s="59"/>
      <c r="I96" s="59"/>
      <c r="J96" s="60"/>
      <c r="K96" s="64"/>
      <c r="L96" s="65"/>
      <c r="M96" s="65"/>
      <c r="N96" s="65"/>
      <c r="O96" s="65"/>
      <c r="P96" s="66"/>
      <c r="Q96" s="39"/>
      <c r="R96" s="37"/>
      <c r="S96" s="37"/>
      <c r="T96" s="37"/>
      <c r="U96" s="37"/>
      <c r="V96" s="38"/>
      <c r="W96" s="24"/>
      <c r="X96" s="25"/>
      <c r="Y96" s="25"/>
      <c r="Z96" s="25"/>
      <c r="AA96" s="25"/>
      <c r="AB96" s="26"/>
      <c r="AC96" s="39"/>
      <c r="AD96" s="37"/>
      <c r="AE96" s="37"/>
      <c r="AF96" s="37"/>
      <c r="AG96" s="37"/>
      <c r="AH96" s="38"/>
      <c r="AI96" s="24"/>
      <c r="AJ96" s="25"/>
      <c r="AK96" s="25"/>
      <c r="AL96" s="25"/>
      <c r="AM96" s="25"/>
      <c r="AN96" s="26"/>
      <c r="AO96" s="52"/>
      <c r="AP96" s="53"/>
      <c r="AQ96" s="53"/>
      <c r="AR96" s="53"/>
      <c r="AS96" s="53"/>
      <c r="AT96" s="54"/>
      <c r="AU96" s="43"/>
      <c r="AV96" s="44"/>
      <c r="AW96" s="44"/>
      <c r="AX96" s="44"/>
      <c r="AY96" s="44"/>
      <c r="AZ96" s="45"/>
    </row>
    <row r="97" spans="1:52" ht="8.25" customHeight="1" thickBot="1">
      <c r="A97" s="85"/>
      <c r="B97" s="86"/>
      <c r="C97" s="86"/>
      <c r="D97" s="87"/>
      <c r="E97" s="58"/>
      <c r="F97" s="59"/>
      <c r="G97" s="59"/>
      <c r="H97" s="59"/>
      <c r="I97" s="59"/>
      <c r="J97" s="60"/>
      <c r="K97" s="67"/>
      <c r="L97" s="68"/>
      <c r="M97" s="68"/>
      <c r="N97" s="68"/>
      <c r="O97" s="68"/>
      <c r="P97" s="69"/>
      <c r="Q97" s="39"/>
      <c r="R97" s="37"/>
      <c r="S97" s="37"/>
      <c r="T97" s="37"/>
      <c r="U97" s="37"/>
      <c r="V97" s="38"/>
      <c r="W97" s="24"/>
      <c r="X97" s="25"/>
      <c r="Y97" s="25"/>
      <c r="Z97" s="25"/>
      <c r="AA97" s="25"/>
      <c r="AB97" s="26"/>
      <c r="AC97" s="39"/>
      <c r="AD97" s="37"/>
      <c r="AE97" s="37"/>
      <c r="AF97" s="37"/>
      <c r="AG97" s="37"/>
      <c r="AH97" s="38"/>
      <c r="AI97" s="24"/>
      <c r="AJ97" s="25"/>
      <c r="AK97" s="25"/>
      <c r="AL97" s="25"/>
      <c r="AM97" s="25"/>
      <c r="AN97" s="26"/>
      <c r="AO97" s="55"/>
      <c r="AP97" s="56"/>
      <c r="AQ97" s="56"/>
      <c r="AR97" s="56"/>
      <c r="AS97" s="56"/>
      <c r="AT97" s="57"/>
      <c r="AU97" s="46"/>
      <c r="AV97" s="47"/>
      <c r="AW97" s="47"/>
      <c r="AX97" s="47"/>
      <c r="AY97" s="47"/>
      <c r="AZ97" s="48"/>
    </row>
    <row r="98" spans="1:52" ht="8.25" customHeight="1" thickBot="1">
      <c r="A98" s="85"/>
      <c r="B98" s="86"/>
      <c r="C98" s="86"/>
      <c r="D98" s="87"/>
      <c r="E98" s="58">
        <v>2</v>
      </c>
      <c r="F98" s="59"/>
      <c r="G98" s="59"/>
      <c r="H98" s="59"/>
      <c r="I98" s="59"/>
      <c r="J98" s="60"/>
      <c r="K98" s="61">
        <f t="shared" ref="K98" si="90">SUM(AO98:AZ100)</f>
        <v>0</v>
      </c>
      <c r="L98" s="62"/>
      <c r="M98" s="62"/>
      <c r="N98" s="62"/>
      <c r="O98" s="62"/>
      <c r="P98" s="63"/>
      <c r="Q98" s="36">
        <f>AC60</f>
        <v>0</v>
      </c>
      <c r="R98" s="37"/>
      <c r="S98" s="37"/>
      <c r="T98" s="37"/>
      <c r="U98" s="37"/>
      <c r="V98" s="38"/>
      <c r="W98" s="24">
        <f t="shared" ref="W98" si="91">ROUNDDOWN(Q98/3.3,)</f>
        <v>0</v>
      </c>
      <c r="X98" s="25"/>
      <c r="Y98" s="25"/>
      <c r="Z98" s="25"/>
      <c r="AA98" s="25"/>
      <c r="AB98" s="26"/>
      <c r="AC98" s="36"/>
      <c r="AD98" s="37"/>
      <c r="AE98" s="37"/>
      <c r="AF98" s="37"/>
      <c r="AG98" s="37"/>
      <c r="AH98" s="38"/>
      <c r="AI98" s="24">
        <f>IF(K95=AC95,0,AC95-AO95)</f>
        <v>0</v>
      </c>
      <c r="AJ98" s="25"/>
      <c r="AK98" s="25"/>
      <c r="AL98" s="25"/>
      <c r="AM98" s="25"/>
      <c r="AN98" s="26"/>
      <c r="AO98" s="49">
        <f>IF((W98-AI98)&lt;=0,W98,AI98)</f>
        <v>0</v>
      </c>
      <c r="AP98" s="50"/>
      <c r="AQ98" s="50"/>
      <c r="AR98" s="50"/>
      <c r="AS98" s="50"/>
      <c r="AT98" s="51"/>
      <c r="AU98" s="40">
        <f>IF(SUM(W101:AB106)=0,AI98-AO98,0)</f>
        <v>0</v>
      </c>
      <c r="AV98" s="41"/>
      <c r="AW98" s="41"/>
      <c r="AX98" s="41"/>
      <c r="AY98" s="41"/>
      <c r="AZ98" s="42"/>
    </row>
    <row r="99" spans="1:52" ht="8.25" customHeight="1" thickBot="1">
      <c r="A99" s="85"/>
      <c r="B99" s="86"/>
      <c r="C99" s="86"/>
      <c r="D99" s="87"/>
      <c r="E99" s="58"/>
      <c r="F99" s="59"/>
      <c r="G99" s="59"/>
      <c r="H99" s="59"/>
      <c r="I99" s="59"/>
      <c r="J99" s="60"/>
      <c r="K99" s="64"/>
      <c r="L99" s="65"/>
      <c r="M99" s="65"/>
      <c r="N99" s="65"/>
      <c r="O99" s="65"/>
      <c r="P99" s="66"/>
      <c r="Q99" s="39"/>
      <c r="R99" s="37"/>
      <c r="S99" s="37"/>
      <c r="T99" s="37"/>
      <c r="U99" s="37"/>
      <c r="V99" s="38"/>
      <c r="W99" s="24"/>
      <c r="X99" s="25"/>
      <c r="Y99" s="25"/>
      <c r="Z99" s="25"/>
      <c r="AA99" s="25"/>
      <c r="AB99" s="26"/>
      <c r="AC99" s="39"/>
      <c r="AD99" s="37"/>
      <c r="AE99" s="37"/>
      <c r="AF99" s="37"/>
      <c r="AG99" s="37"/>
      <c r="AH99" s="38"/>
      <c r="AI99" s="24"/>
      <c r="AJ99" s="25"/>
      <c r="AK99" s="25"/>
      <c r="AL99" s="25"/>
      <c r="AM99" s="25"/>
      <c r="AN99" s="26"/>
      <c r="AO99" s="52"/>
      <c r="AP99" s="53"/>
      <c r="AQ99" s="53"/>
      <c r="AR99" s="53"/>
      <c r="AS99" s="53"/>
      <c r="AT99" s="54"/>
      <c r="AU99" s="43"/>
      <c r="AV99" s="44"/>
      <c r="AW99" s="44"/>
      <c r="AX99" s="44"/>
      <c r="AY99" s="44"/>
      <c r="AZ99" s="45"/>
    </row>
    <row r="100" spans="1:52" ht="8.25" customHeight="1" thickBot="1">
      <c r="A100" s="85"/>
      <c r="B100" s="86"/>
      <c r="C100" s="86"/>
      <c r="D100" s="87"/>
      <c r="E100" s="58"/>
      <c r="F100" s="59"/>
      <c r="G100" s="59"/>
      <c r="H100" s="59"/>
      <c r="I100" s="59"/>
      <c r="J100" s="60"/>
      <c r="K100" s="67"/>
      <c r="L100" s="68"/>
      <c r="M100" s="68"/>
      <c r="N100" s="68"/>
      <c r="O100" s="68"/>
      <c r="P100" s="69"/>
      <c r="Q100" s="39"/>
      <c r="R100" s="37"/>
      <c r="S100" s="37"/>
      <c r="T100" s="37"/>
      <c r="U100" s="37"/>
      <c r="V100" s="38"/>
      <c r="W100" s="24"/>
      <c r="X100" s="25"/>
      <c r="Y100" s="25"/>
      <c r="Z100" s="25"/>
      <c r="AA100" s="25"/>
      <c r="AB100" s="26"/>
      <c r="AC100" s="39"/>
      <c r="AD100" s="37"/>
      <c r="AE100" s="37"/>
      <c r="AF100" s="37"/>
      <c r="AG100" s="37"/>
      <c r="AH100" s="38"/>
      <c r="AI100" s="24"/>
      <c r="AJ100" s="25"/>
      <c r="AK100" s="25"/>
      <c r="AL100" s="25"/>
      <c r="AM100" s="25"/>
      <c r="AN100" s="26"/>
      <c r="AO100" s="55"/>
      <c r="AP100" s="56"/>
      <c r="AQ100" s="56"/>
      <c r="AR100" s="56"/>
      <c r="AS100" s="56"/>
      <c r="AT100" s="57"/>
      <c r="AU100" s="46"/>
      <c r="AV100" s="47"/>
      <c r="AW100" s="47"/>
      <c r="AX100" s="47"/>
      <c r="AY100" s="47"/>
      <c r="AZ100" s="48"/>
    </row>
    <row r="101" spans="1:52" ht="8.25" customHeight="1" thickBot="1">
      <c r="A101" s="85"/>
      <c r="B101" s="86"/>
      <c r="C101" s="86"/>
      <c r="D101" s="87"/>
      <c r="E101" s="58">
        <v>3</v>
      </c>
      <c r="F101" s="59"/>
      <c r="G101" s="59"/>
      <c r="H101" s="59"/>
      <c r="I101" s="59"/>
      <c r="J101" s="60"/>
      <c r="K101" s="61">
        <f t="shared" ref="K101" si="92">SUM(AO101:AZ103)</f>
        <v>0</v>
      </c>
      <c r="L101" s="62"/>
      <c r="M101" s="62"/>
      <c r="N101" s="62"/>
      <c r="O101" s="62"/>
      <c r="P101" s="63"/>
      <c r="Q101" s="36">
        <f>AC63</f>
        <v>0</v>
      </c>
      <c r="R101" s="37"/>
      <c r="S101" s="37"/>
      <c r="T101" s="37"/>
      <c r="U101" s="37"/>
      <c r="V101" s="38"/>
      <c r="W101" s="24">
        <f t="shared" ref="W101" si="93">ROUNDDOWN(Q101/3.3,)</f>
        <v>0</v>
      </c>
      <c r="X101" s="25"/>
      <c r="Y101" s="25"/>
      <c r="Z101" s="25"/>
      <c r="AA101" s="25"/>
      <c r="AB101" s="26"/>
      <c r="AC101" s="36"/>
      <c r="AD101" s="37"/>
      <c r="AE101" s="37"/>
      <c r="AF101" s="37"/>
      <c r="AG101" s="37"/>
      <c r="AH101" s="38"/>
      <c r="AI101" s="24">
        <f>IF(SUM(K95:P100)=AC95,0,AI98-AO98)</f>
        <v>0</v>
      </c>
      <c r="AJ101" s="25"/>
      <c r="AK101" s="25"/>
      <c r="AL101" s="25"/>
      <c r="AM101" s="25"/>
      <c r="AN101" s="26"/>
      <c r="AO101" s="49">
        <f>IF((W101-AI101)&lt;=0,W101,AI101)</f>
        <v>0</v>
      </c>
      <c r="AP101" s="50"/>
      <c r="AQ101" s="50"/>
      <c r="AR101" s="50"/>
      <c r="AS101" s="50"/>
      <c r="AT101" s="51"/>
      <c r="AU101" s="40">
        <f>IF(W104=0,AI101-AO101,0)</f>
        <v>0</v>
      </c>
      <c r="AV101" s="41"/>
      <c r="AW101" s="41"/>
      <c r="AX101" s="41"/>
      <c r="AY101" s="41"/>
      <c r="AZ101" s="42"/>
    </row>
    <row r="102" spans="1:52" ht="8.25" customHeight="1" thickBot="1">
      <c r="A102" s="85"/>
      <c r="B102" s="86"/>
      <c r="C102" s="86"/>
      <c r="D102" s="87"/>
      <c r="E102" s="58"/>
      <c r="F102" s="59"/>
      <c r="G102" s="59"/>
      <c r="H102" s="59"/>
      <c r="I102" s="59"/>
      <c r="J102" s="60"/>
      <c r="K102" s="64"/>
      <c r="L102" s="65"/>
      <c r="M102" s="65"/>
      <c r="N102" s="65"/>
      <c r="O102" s="65"/>
      <c r="P102" s="66"/>
      <c r="Q102" s="39"/>
      <c r="R102" s="37"/>
      <c r="S102" s="37"/>
      <c r="T102" s="37"/>
      <c r="U102" s="37"/>
      <c r="V102" s="38"/>
      <c r="W102" s="24"/>
      <c r="X102" s="25"/>
      <c r="Y102" s="25"/>
      <c r="Z102" s="25"/>
      <c r="AA102" s="25"/>
      <c r="AB102" s="26"/>
      <c r="AC102" s="39"/>
      <c r="AD102" s="37"/>
      <c r="AE102" s="37"/>
      <c r="AF102" s="37"/>
      <c r="AG102" s="37"/>
      <c r="AH102" s="38"/>
      <c r="AI102" s="24"/>
      <c r="AJ102" s="25"/>
      <c r="AK102" s="25"/>
      <c r="AL102" s="25"/>
      <c r="AM102" s="25"/>
      <c r="AN102" s="26"/>
      <c r="AO102" s="52"/>
      <c r="AP102" s="53"/>
      <c r="AQ102" s="53"/>
      <c r="AR102" s="53"/>
      <c r="AS102" s="53"/>
      <c r="AT102" s="54"/>
      <c r="AU102" s="43"/>
      <c r="AV102" s="44"/>
      <c r="AW102" s="44"/>
      <c r="AX102" s="44"/>
      <c r="AY102" s="44"/>
      <c r="AZ102" s="45"/>
    </row>
    <row r="103" spans="1:52" ht="8.25" customHeight="1" thickBot="1">
      <c r="A103" s="85"/>
      <c r="B103" s="86"/>
      <c r="C103" s="86"/>
      <c r="D103" s="87"/>
      <c r="E103" s="58"/>
      <c r="F103" s="59"/>
      <c r="G103" s="59"/>
      <c r="H103" s="59"/>
      <c r="I103" s="59"/>
      <c r="J103" s="60"/>
      <c r="K103" s="67"/>
      <c r="L103" s="68"/>
      <c r="M103" s="68"/>
      <c r="N103" s="68"/>
      <c r="O103" s="68"/>
      <c r="P103" s="69"/>
      <c r="Q103" s="39"/>
      <c r="R103" s="37"/>
      <c r="S103" s="37"/>
      <c r="T103" s="37"/>
      <c r="U103" s="37"/>
      <c r="V103" s="38"/>
      <c r="W103" s="24"/>
      <c r="X103" s="25"/>
      <c r="Y103" s="25"/>
      <c r="Z103" s="25"/>
      <c r="AA103" s="25"/>
      <c r="AB103" s="26"/>
      <c r="AC103" s="39"/>
      <c r="AD103" s="37"/>
      <c r="AE103" s="37"/>
      <c r="AF103" s="37"/>
      <c r="AG103" s="37"/>
      <c r="AH103" s="38"/>
      <c r="AI103" s="24"/>
      <c r="AJ103" s="25"/>
      <c r="AK103" s="25"/>
      <c r="AL103" s="25"/>
      <c r="AM103" s="25"/>
      <c r="AN103" s="26"/>
      <c r="AO103" s="55"/>
      <c r="AP103" s="56"/>
      <c r="AQ103" s="56"/>
      <c r="AR103" s="56"/>
      <c r="AS103" s="56"/>
      <c r="AT103" s="57"/>
      <c r="AU103" s="46"/>
      <c r="AV103" s="47"/>
      <c r="AW103" s="47"/>
      <c r="AX103" s="47"/>
      <c r="AY103" s="47"/>
      <c r="AZ103" s="48"/>
    </row>
    <row r="104" spans="1:52" ht="8.25" customHeight="1" thickBot="1">
      <c r="A104" s="85"/>
      <c r="B104" s="86"/>
      <c r="C104" s="86"/>
      <c r="D104" s="87"/>
      <c r="E104" s="58">
        <v>4</v>
      </c>
      <c r="F104" s="59"/>
      <c r="G104" s="59"/>
      <c r="H104" s="59"/>
      <c r="I104" s="59"/>
      <c r="J104" s="60"/>
      <c r="K104" s="61">
        <f t="shared" ref="K104" si="94">SUM(AO104:AZ106)</f>
        <v>0</v>
      </c>
      <c r="L104" s="62"/>
      <c r="M104" s="62"/>
      <c r="N104" s="62"/>
      <c r="O104" s="62"/>
      <c r="P104" s="63"/>
      <c r="Q104" s="36">
        <f>AC66</f>
        <v>0</v>
      </c>
      <c r="R104" s="37"/>
      <c r="S104" s="37"/>
      <c r="T104" s="37"/>
      <c r="U104" s="37"/>
      <c r="V104" s="38"/>
      <c r="W104" s="24">
        <f t="shared" ref="W104" si="95">ROUNDDOWN(Q104/3.3,)</f>
        <v>0</v>
      </c>
      <c r="X104" s="25"/>
      <c r="Y104" s="25"/>
      <c r="Z104" s="25"/>
      <c r="AA104" s="25"/>
      <c r="AB104" s="26"/>
      <c r="AC104" s="36"/>
      <c r="AD104" s="37"/>
      <c r="AE104" s="37"/>
      <c r="AF104" s="37"/>
      <c r="AG104" s="37"/>
      <c r="AH104" s="38"/>
      <c r="AI104" s="24">
        <f>IF(SUM(K95:P103)=AC95,0,AI101-AO101)</f>
        <v>0</v>
      </c>
      <c r="AJ104" s="25"/>
      <c r="AK104" s="25"/>
      <c r="AL104" s="25"/>
      <c r="AM104" s="25"/>
      <c r="AN104" s="26"/>
      <c r="AO104" s="49">
        <f>IF((W104-AI104)&lt;=0,W104,AI104)</f>
        <v>0</v>
      </c>
      <c r="AP104" s="50"/>
      <c r="AQ104" s="50"/>
      <c r="AR104" s="50"/>
      <c r="AS104" s="50"/>
      <c r="AT104" s="51"/>
      <c r="AU104" s="40">
        <f>AI104-AO104</f>
        <v>0</v>
      </c>
      <c r="AV104" s="41"/>
      <c r="AW104" s="41"/>
      <c r="AX104" s="41"/>
      <c r="AY104" s="41"/>
      <c r="AZ104" s="42"/>
    </row>
    <row r="105" spans="1:52" ht="8.25" customHeight="1" thickBot="1">
      <c r="A105" s="85"/>
      <c r="B105" s="86"/>
      <c r="C105" s="86"/>
      <c r="D105" s="87"/>
      <c r="E105" s="58"/>
      <c r="F105" s="59"/>
      <c r="G105" s="59"/>
      <c r="H105" s="59"/>
      <c r="I105" s="59"/>
      <c r="J105" s="60"/>
      <c r="K105" s="64"/>
      <c r="L105" s="65"/>
      <c r="M105" s="65"/>
      <c r="N105" s="65"/>
      <c r="O105" s="65"/>
      <c r="P105" s="66"/>
      <c r="Q105" s="39"/>
      <c r="R105" s="37"/>
      <c r="S105" s="37"/>
      <c r="T105" s="37"/>
      <c r="U105" s="37"/>
      <c r="V105" s="38"/>
      <c r="W105" s="24"/>
      <c r="X105" s="25"/>
      <c r="Y105" s="25"/>
      <c r="Z105" s="25"/>
      <c r="AA105" s="25"/>
      <c r="AB105" s="26"/>
      <c r="AC105" s="39"/>
      <c r="AD105" s="37"/>
      <c r="AE105" s="37"/>
      <c r="AF105" s="37"/>
      <c r="AG105" s="37"/>
      <c r="AH105" s="38"/>
      <c r="AI105" s="24"/>
      <c r="AJ105" s="25"/>
      <c r="AK105" s="25"/>
      <c r="AL105" s="25"/>
      <c r="AM105" s="25"/>
      <c r="AN105" s="26"/>
      <c r="AO105" s="52"/>
      <c r="AP105" s="53"/>
      <c r="AQ105" s="53"/>
      <c r="AR105" s="53"/>
      <c r="AS105" s="53"/>
      <c r="AT105" s="54"/>
      <c r="AU105" s="43"/>
      <c r="AV105" s="44"/>
      <c r="AW105" s="44"/>
      <c r="AX105" s="44"/>
      <c r="AY105" s="44"/>
      <c r="AZ105" s="45"/>
    </row>
    <row r="106" spans="1:52" ht="8.25" customHeight="1" thickBot="1">
      <c r="A106" s="88"/>
      <c r="B106" s="89"/>
      <c r="C106" s="89"/>
      <c r="D106" s="90"/>
      <c r="E106" s="58"/>
      <c r="F106" s="59"/>
      <c r="G106" s="59"/>
      <c r="H106" s="59"/>
      <c r="I106" s="59"/>
      <c r="J106" s="60"/>
      <c r="K106" s="67"/>
      <c r="L106" s="68"/>
      <c r="M106" s="68"/>
      <c r="N106" s="68"/>
      <c r="O106" s="68"/>
      <c r="P106" s="69"/>
      <c r="Q106" s="39"/>
      <c r="R106" s="37"/>
      <c r="S106" s="37"/>
      <c r="T106" s="37"/>
      <c r="U106" s="37"/>
      <c r="V106" s="38"/>
      <c r="W106" s="24"/>
      <c r="X106" s="25"/>
      <c r="Y106" s="25"/>
      <c r="Z106" s="25"/>
      <c r="AA106" s="25"/>
      <c r="AB106" s="26"/>
      <c r="AC106" s="39"/>
      <c r="AD106" s="37"/>
      <c r="AE106" s="37"/>
      <c r="AF106" s="37"/>
      <c r="AG106" s="37"/>
      <c r="AH106" s="38"/>
      <c r="AI106" s="24"/>
      <c r="AJ106" s="25"/>
      <c r="AK106" s="25"/>
      <c r="AL106" s="25"/>
      <c r="AM106" s="25"/>
      <c r="AN106" s="26"/>
      <c r="AO106" s="55"/>
      <c r="AP106" s="56"/>
      <c r="AQ106" s="56"/>
      <c r="AR106" s="56"/>
      <c r="AS106" s="56"/>
      <c r="AT106" s="57"/>
      <c r="AU106" s="46"/>
      <c r="AV106" s="47"/>
      <c r="AW106" s="47"/>
      <c r="AX106" s="47"/>
      <c r="AY106" s="47"/>
      <c r="AZ106" s="48"/>
    </row>
    <row r="107" spans="1:52" ht="8.25" customHeight="1">
      <c r="K107" s="19"/>
      <c r="L107" s="19"/>
      <c r="M107" s="19"/>
      <c r="N107" s="19"/>
      <c r="O107" s="19"/>
      <c r="P107" s="19"/>
    </row>
    <row r="108" spans="1:52" ht="8.25" customHeight="1">
      <c r="K108" s="19"/>
      <c r="L108" s="19"/>
      <c r="M108" s="19"/>
      <c r="N108" s="19"/>
      <c r="O108" s="19"/>
      <c r="P108" s="19"/>
    </row>
    <row r="109" spans="1:52" ht="8.25" customHeight="1" thickBot="1">
      <c r="K109" s="19"/>
      <c r="L109" s="19"/>
      <c r="M109" s="19"/>
      <c r="N109" s="19"/>
      <c r="O109" s="19"/>
      <c r="P109" s="19"/>
    </row>
    <row r="110" spans="1:52" ht="17.25" customHeight="1">
      <c r="A110" s="82" t="s">
        <v>35</v>
      </c>
      <c r="B110" s="83"/>
      <c r="C110" s="83"/>
      <c r="D110" s="84"/>
      <c r="E110" s="91" t="s">
        <v>17</v>
      </c>
      <c r="F110" s="28"/>
      <c r="G110" s="28"/>
      <c r="H110" s="28"/>
      <c r="I110" s="28"/>
      <c r="J110" s="29"/>
      <c r="K110" s="92" t="s">
        <v>18</v>
      </c>
      <c r="L110" s="93"/>
      <c r="M110" s="93"/>
      <c r="N110" s="93"/>
      <c r="O110" s="93"/>
      <c r="P110" s="94"/>
      <c r="Q110" s="91" t="s">
        <v>38</v>
      </c>
      <c r="R110" s="28"/>
      <c r="S110" s="28"/>
      <c r="T110" s="28"/>
      <c r="U110" s="28"/>
      <c r="V110" s="29"/>
      <c r="W110" s="98" t="s">
        <v>39</v>
      </c>
      <c r="X110" s="99"/>
      <c r="Y110" s="99"/>
      <c r="Z110" s="99"/>
      <c r="AA110" s="99"/>
      <c r="AB110" s="100"/>
      <c r="AC110" s="27" t="s">
        <v>40</v>
      </c>
      <c r="AD110" s="28"/>
      <c r="AE110" s="28"/>
      <c r="AF110" s="28"/>
      <c r="AG110" s="28"/>
      <c r="AH110" s="29"/>
      <c r="AI110" s="27" t="s">
        <v>42</v>
      </c>
      <c r="AJ110" s="28"/>
      <c r="AK110" s="28"/>
      <c r="AL110" s="28"/>
      <c r="AM110" s="28"/>
      <c r="AN110" s="29"/>
      <c r="AO110" s="76" t="s">
        <v>41</v>
      </c>
      <c r="AP110" s="77"/>
      <c r="AQ110" s="77"/>
      <c r="AR110" s="77"/>
      <c r="AS110" s="77"/>
      <c r="AT110" s="78"/>
      <c r="AU110" s="70" t="s">
        <v>43</v>
      </c>
      <c r="AV110" s="71"/>
      <c r="AW110" s="71"/>
      <c r="AX110" s="71"/>
      <c r="AY110" s="71"/>
      <c r="AZ110" s="72"/>
    </row>
    <row r="111" spans="1:52" ht="17.25" customHeight="1" thickBot="1">
      <c r="A111" s="85"/>
      <c r="B111" s="86"/>
      <c r="C111" s="86"/>
      <c r="D111" s="87"/>
      <c r="E111" s="30"/>
      <c r="F111" s="31"/>
      <c r="G111" s="31"/>
      <c r="H111" s="31"/>
      <c r="I111" s="31"/>
      <c r="J111" s="32"/>
      <c r="K111" s="95"/>
      <c r="L111" s="96"/>
      <c r="M111" s="96"/>
      <c r="N111" s="96"/>
      <c r="O111" s="96"/>
      <c r="P111" s="97"/>
      <c r="Q111" s="30"/>
      <c r="R111" s="31"/>
      <c r="S111" s="31"/>
      <c r="T111" s="31"/>
      <c r="U111" s="31"/>
      <c r="V111" s="32"/>
      <c r="W111" s="101"/>
      <c r="X111" s="102"/>
      <c r="Y111" s="102"/>
      <c r="Z111" s="102"/>
      <c r="AA111" s="102"/>
      <c r="AB111" s="103"/>
      <c r="AC111" s="30"/>
      <c r="AD111" s="31"/>
      <c r="AE111" s="31"/>
      <c r="AF111" s="31"/>
      <c r="AG111" s="31"/>
      <c r="AH111" s="32"/>
      <c r="AI111" s="30"/>
      <c r="AJ111" s="31"/>
      <c r="AK111" s="31"/>
      <c r="AL111" s="31"/>
      <c r="AM111" s="31"/>
      <c r="AN111" s="32"/>
      <c r="AO111" s="79"/>
      <c r="AP111" s="80"/>
      <c r="AQ111" s="80"/>
      <c r="AR111" s="80"/>
      <c r="AS111" s="80"/>
      <c r="AT111" s="81"/>
      <c r="AU111" s="73"/>
      <c r="AV111" s="74"/>
      <c r="AW111" s="74"/>
      <c r="AX111" s="74"/>
      <c r="AY111" s="74"/>
      <c r="AZ111" s="75"/>
    </row>
    <row r="112" spans="1:52" ht="8.25" customHeight="1" thickBot="1">
      <c r="A112" s="85"/>
      <c r="B112" s="86"/>
      <c r="C112" s="86"/>
      <c r="D112" s="87"/>
      <c r="E112" s="58">
        <v>1</v>
      </c>
      <c r="F112" s="59"/>
      <c r="G112" s="59"/>
      <c r="H112" s="59"/>
      <c r="I112" s="59"/>
      <c r="J112" s="60"/>
      <c r="K112" s="61">
        <f>SUM(AO112:AZ114)</f>
        <v>0</v>
      </c>
      <c r="L112" s="62"/>
      <c r="M112" s="62"/>
      <c r="N112" s="62"/>
      <c r="O112" s="62"/>
      <c r="P112" s="63"/>
      <c r="Q112" s="36">
        <f>AC57</f>
        <v>0</v>
      </c>
      <c r="R112" s="37"/>
      <c r="S112" s="37"/>
      <c r="T112" s="37"/>
      <c r="U112" s="37"/>
      <c r="V112" s="38"/>
      <c r="W112" s="24">
        <f>ROUNDDOWN(Q112/3.3,)</f>
        <v>0</v>
      </c>
      <c r="X112" s="25"/>
      <c r="Y112" s="25"/>
      <c r="Z112" s="25"/>
      <c r="AA112" s="25"/>
      <c r="AB112" s="26"/>
      <c r="AC112" s="36">
        <f>SUM(リンク元!V46:V49)</f>
        <v>0</v>
      </c>
      <c r="AD112" s="37"/>
      <c r="AE112" s="37"/>
      <c r="AF112" s="37"/>
      <c r="AG112" s="37"/>
      <c r="AH112" s="38"/>
      <c r="AI112" s="24"/>
      <c r="AJ112" s="25"/>
      <c r="AK112" s="25"/>
      <c r="AL112" s="25"/>
      <c r="AM112" s="25"/>
      <c r="AN112" s="26"/>
      <c r="AO112" s="49">
        <f>IF((W112-AC112)&lt;=0,W112,AC112)</f>
        <v>0</v>
      </c>
      <c r="AP112" s="50"/>
      <c r="AQ112" s="50"/>
      <c r="AR112" s="50"/>
      <c r="AS112" s="50"/>
      <c r="AT112" s="51"/>
      <c r="AU112" s="40">
        <f>IF(SUM(W115:AB123)=0,AC112-AO112,0)</f>
        <v>0</v>
      </c>
      <c r="AV112" s="41"/>
      <c r="AW112" s="41"/>
      <c r="AX112" s="41"/>
      <c r="AY112" s="41"/>
      <c r="AZ112" s="42"/>
    </row>
    <row r="113" spans="1:98" ht="8.25" customHeight="1" thickBot="1">
      <c r="A113" s="85"/>
      <c r="B113" s="86"/>
      <c r="C113" s="86"/>
      <c r="D113" s="87"/>
      <c r="E113" s="58"/>
      <c r="F113" s="59"/>
      <c r="G113" s="59"/>
      <c r="H113" s="59"/>
      <c r="I113" s="59"/>
      <c r="J113" s="60"/>
      <c r="K113" s="64"/>
      <c r="L113" s="65"/>
      <c r="M113" s="65"/>
      <c r="N113" s="65"/>
      <c r="O113" s="65"/>
      <c r="P113" s="66"/>
      <c r="Q113" s="39"/>
      <c r="R113" s="37"/>
      <c r="S113" s="37"/>
      <c r="T113" s="37"/>
      <c r="U113" s="37"/>
      <c r="V113" s="38"/>
      <c r="W113" s="24"/>
      <c r="X113" s="25"/>
      <c r="Y113" s="25"/>
      <c r="Z113" s="25"/>
      <c r="AA113" s="25"/>
      <c r="AB113" s="26"/>
      <c r="AC113" s="39"/>
      <c r="AD113" s="37"/>
      <c r="AE113" s="37"/>
      <c r="AF113" s="37"/>
      <c r="AG113" s="37"/>
      <c r="AH113" s="38"/>
      <c r="AI113" s="24"/>
      <c r="AJ113" s="25"/>
      <c r="AK113" s="25"/>
      <c r="AL113" s="25"/>
      <c r="AM113" s="25"/>
      <c r="AN113" s="26"/>
      <c r="AO113" s="52"/>
      <c r="AP113" s="53"/>
      <c r="AQ113" s="53"/>
      <c r="AR113" s="53"/>
      <c r="AS113" s="53"/>
      <c r="AT113" s="54"/>
      <c r="AU113" s="43"/>
      <c r="AV113" s="44"/>
      <c r="AW113" s="44"/>
      <c r="AX113" s="44"/>
      <c r="AY113" s="44"/>
      <c r="AZ113" s="45"/>
    </row>
    <row r="114" spans="1:98" ht="8.25" customHeight="1" thickBot="1">
      <c r="A114" s="85"/>
      <c r="B114" s="86"/>
      <c r="C114" s="86"/>
      <c r="D114" s="87"/>
      <c r="E114" s="58"/>
      <c r="F114" s="59"/>
      <c r="G114" s="59"/>
      <c r="H114" s="59"/>
      <c r="I114" s="59"/>
      <c r="J114" s="60"/>
      <c r="K114" s="67"/>
      <c r="L114" s="68"/>
      <c r="M114" s="68"/>
      <c r="N114" s="68"/>
      <c r="O114" s="68"/>
      <c r="P114" s="69"/>
      <c r="Q114" s="39"/>
      <c r="R114" s="37"/>
      <c r="S114" s="37"/>
      <c r="T114" s="37"/>
      <c r="U114" s="37"/>
      <c r="V114" s="38"/>
      <c r="W114" s="24"/>
      <c r="X114" s="25"/>
      <c r="Y114" s="25"/>
      <c r="Z114" s="25"/>
      <c r="AA114" s="25"/>
      <c r="AB114" s="26"/>
      <c r="AC114" s="39"/>
      <c r="AD114" s="37"/>
      <c r="AE114" s="37"/>
      <c r="AF114" s="37"/>
      <c r="AG114" s="37"/>
      <c r="AH114" s="38"/>
      <c r="AI114" s="24"/>
      <c r="AJ114" s="25"/>
      <c r="AK114" s="25"/>
      <c r="AL114" s="25"/>
      <c r="AM114" s="25"/>
      <c r="AN114" s="26"/>
      <c r="AO114" s="55"/>
      <c r="AP114" s="56"/>
      <c r="AQ114" s="56"/>
      <c r="AR114" s="56"/>
      <c r="AS114" s="56"/>
      <c r="AT114" s="57"/>
      <c r="AU114" s="46"/>
      <c r="AV114" s="47"/>
      <c r="AW114" s="47"/>
      <c r="AX114" s="47"/>
      <c r="AY114" s="47"/>
      <c r="AZ114" s="48"/>
    </row>
    <row r="115" spans="1:98" ht="8.25" customHeight="1" thickBot="1">
      <c r="A115" s="85"/>
      <c r="B115" s="86"/>
      <c r="C115" s="86"/>
      <c r="D115" s="87"/>
      <c r="E115" s="58">
        <v>2</v>
      </c>
      <c r="F115" s="59"/>
      <c r="G115" s="59"/>
      <c r="H115" s="59"/>
      <c r="I115" s="59"/>
      <c r="J115" s="60"/>
      <c r="K115" s="61">
        <f t="shared" ref="K115" si="96">SUM(AO115:AZ117)</f>
        <v>0</v>
      </c>
      <c r="L115" s="62"/>
      <c r="M115" s="62"/>
      <c r="N115" s="62"/>
      <c r="O115" s="62"/>
      <c r="P115" s="63"/>
      <c r="Q115" s="36">
        <f t="shared" ref="Q115" si="97">AC60</f>
        <v>0</v>
      </c>
      <c r="R115" s="37"/>
      <c r="S115" s="37"/>
      <c r="T115" s="37"/>
      <c r="U115" s="37"/>
      <c r="V115" s="38"/>
      <c r="W115" s="24">
        <f>ROUNDDOWN(Q115/3.3,)</f>
        <v>0</v>
      </c>
      <c r="X115" s="25"/>
      <c r="Y115" s="25"/>
      <c r="Z115" s="25"/>
      <c r="AA115" s="25"/>
      <c r="AB115" s="26"/>
      <c r="AC115" s="36"/>
      <c r="AD115" s="37"/>
      <c r="AE115" s="37"/>
      <c r="AF115" s="37"/>
      <c r="AG115" s="37"/>
      <c r="AH115" s="38"/>
      <c r="AI115" s="24">
        <f>IF(K112=AC112,0,AC112-AO112)</f>
        <v>0</v>
      </c>
      <c r="AJ115" s="25"/>
      <c r="AK115" s="25"/>
      <c r="AL115" s="25"/>
      <c r="AM115" s="25"/>
      <c r="AN115" s="26"/>
      <c r="AO115" s="49">
        <f>IF((W115-AI115)&lt;=0,W115,AI115)</f>
        <v>0</v>
      </c>
      <c r="AP115" s="50"/>
      <c r="AQ115" s="50"/>
      <c r="AR115" s="50"/>
      <c r="AS115" s="50"/>
      <c r="AT115" s="51"/>
      <c r="AU115" s="40">
        <f>IF(SUM(W118:AB123)=0,AI115-AO115,0)</f>
        <v>0</v>
      </c>
      <c r="AV115" s="41"/>
      <c r="AW115" s="41"/>
      <c r="AX115" s="41"/>
      <c r="AY115" s="41"/>
      <c r="AZ115" s="42"/>
    </row>
    <row r="116" spans="1:98" ht="8.25" customHeight="1" thickBot="1">
      <c r="A116" s="85"/>
      <c r="B116" s="86"/>
      <c r="C116" s="86"/>
      <c r="D116" s="87"/>
      <c r="E116" s="58"/>
      <c r="F116" s="59"/>
      <c r="G116" s="59"/>
      <c r="H116" s="59"/>
      <c r="I116" s="59"/>
      <c r="J116" s="60"/>
      <c r="K116" s="64"/>
      <c r="L116" s="65"/>
      <c r="M116" s="65"/>
      <c r="N116" s="65"/>
      <c r="O116" s="65"/>
      <c r="P116" s="66"/>
      <c r="Q116" s="39"/>
      <c r="R116" s="37"/>
      <c r="S116" s="37"/>
      <c r="T116" s="37"/>
      <c r="U116" s="37"/>
      <c r="V116" s="38"/>
      <c r="W116" s="24"/>
      <c r="X116" s="25"/>
      <c r="Y116" s="25"/>
      <c r="Z116" s="25"/>
      <c r="AA116" s="25"/>
      <c r="AB116" s="26"/>
      <c r="AC116" s="39"/>
      <c r="AD116" s="37"/>
      <c r="AE116" s="37"/>
      <c r="AF116" s="37"/>
      <c r="AG116" s="37"/>
      <c r="AH116" s="38"/>
      <c r="AI116" s="24"/>
      <c r="AJ116" s="25"/>
      <c r="AK116" s="25"/>
      <c r="AL116" s="25"/>
      <c r="AM116" s="25"/>
      <c r="AN116" s="26"/>
      <c r="AO116" s="52"/>
      <c r="AP116" s="53"/>
      <c r="AQ116" s="53"/>
      <c r="AR116" s="53"/>
      <c r="AS116" s="53"/>
      <c r="AT116" s="54"/>
      <c r="AU116" s="43"/>
      <c r="AV116" s="44"/>
      <c r="AW116" s="44"/>
      <c r="AX116" s="44"/>
      <c r="AY116" s="44"/>
      <c r="AZ116" s="45"/>
    </row>
    <row r="117" spans="1:98" ht="8.25" customHeight="1" thickBot="1">
      <c r="A117" s="85"/>
      <c r="B117" s="86"/>
      <c r="C117" s="86"/>
      <c r="D117" s="87"/>
      <c r="E117" s="58"/>
      <c r="F117" s="59"/>
      <c r="G117" s="59"/>
      <c r="H117" s="59"/>
      <c r="I117" s="59"/>
      <c r="J117" s="60"/>
      <c r="K117" s="67"/>
      <c r="L117" s="68"/>
      <c r="M117" s="68"/>
      <c r="N117" s="68"/>
      <c r="O117" s="68"/>
      <c r="P117" s="69"/>
      <c r="Q117" s="39"/>
      <c r="R117" s="37"/>
      <c r="S117" s="37"/>
      <c r="T117" s="37"/>
      <c r="U117" s="37"/>
      <c r="V117" s="38"/>
      <c r="W117" s="24"/>
      <c r="X117" s="25"/>
      <c r="Y117" s="25"/>
      <c r="Z117" s="25"/>
      <c r="AA117" s="25"/>
      <c r="AB117" s="26"/>
      <c r="AC117" s="39"/>
      <c r="AD117" s="37"/>
      <c r="AE117" s="37"/>
      <c r="AF117" s="37"/>
      <c r="AG117" s="37"/>
      <c r="AH117" s="38"/>
      <c r="AI117" s="24"/>
      <c r="AJ117" s="25"/>
      <c r="AK117" s="25"/>
      <c r="AL117" s="25"/>
      <c r="AM117" s="25"/>
      <c r="AN117" s="26"/>
      <c r="AO117" s="55"/>
      <c r="AP117" s="56"/>
      <c r="AQ117" s="56"/>
      <c r="AR117" s="56"/>
      <c r="AS117" s="56"/>
      <c r="AT117" s="57"/>
      <c r="AU117" s="46"/>
      <c r="AV117" s="47"/>
      <c r="AW117" s="47"/>
      <c r="AX117" s="47"/>
      <c r="AY117" s="47"/>
      <c r="AZ117" s="48"/>
    </row>
    <row r="118" spans="1:98" ht="8.25" customHeight="1" thickBot="1">
      <c r="A118" s="85"/>
      <c r="B118" s="86"/>
      <c r="C118" s="86"/>
      <c r="D118" s="87"/>
      <c r="E118" s="58">
        <v>3</v>
      </c>
      <c r="F118" s="59"/>
      <c r="G118" s="59"/>
      <c r="H118" s="59"/>
      <c r="I118" s="59"/>
      <c r="J118" s="60"/>
      <c r="K118" s="61">
        <f t="shared" ref="K118" si="98">SUM(AO118:AZ120)</f>
        <v>0</v>
      </c>
      <c r="L118" s="62"/>
      <c r="M118" s="62"/>
      <c r="N118" s="62"/>
      <c r="O118" s="62"/>
      <c r="P118" s="63"/>
      <c r="Q118" s="36">
        <f t="shared" ref="Q118" si="99">AC63</f>
        <v>0</v>
      </c>
      <c r="R118" s="37"/>
      <c r="S118" s="37"/>
      <c r="T118" s="37"/>
      <c r="U118" s="37"/>
      <c r="V118" s="38"/>
      <c r="W118" s="24">
        <f>ROUNDDOWN(Q118/3.3,)</f>
        <v>0</v>
      </c>
      <c r="X118" s="25"/>
      <c r="Y118" s="25"/>
      <c r="Z118" s="25"/>
      <c r="AA118" s="25"/>
      <c r="AB118" s="26"/>
      <c r="AC118" s="36"/>
      <c r="AD118" s="37"/>
      <c r="AE118" s="37"/>
      <c r="AF118" s="37"/>
      <c r="AG118" s="37"/>
      <c r="AH118" s="38"/>
      <c r="AI118" s="24">
        <f>IF(SUM(K112:P117)=AC112,0,AI115-AO115)</f>
        <v>0</v>
      </c>
      <c r="AJ118" s="25"/>
      <c r="AK118" s="25"/>
      <c r="AL118" s="25"/>
      <c r="AM118" s="25"/>
      <c r="AN118" s="26"/>
      <c r="AO118" s="49">
        <f>IF((W118-AI118)&lt;=0,W118,AI118)</f>
        <v>0</v>
      </c>
      <c r="AP118" s="50"/>
      <c r="AQ118" s="50"/>
      <c r="AR118" s="50"/>
      <c r="AS118" s="50"/>
      <c r="AT118" s="51"/>
      <c r="AU118" s="40">
        <f>IF(W121=0,AI118-AO118,0)</f>
        <v>0</v>
      </c>
      <c r="AV118" s="41"/>
      <c r="AW118" s="41"/>
      <c r="AX118" s="41"/>
      <c r="AY118" s="41"/>
      <c r="AZ118" s="42"/>
    </row>
    <row r="119" spans="1:98" ht="8.25" customHeight="1" thickBot="1">
      <c r="A119" s="85"/>
      <c r="B119" s="86"/>
      <c r="C119" s="86"/>
      <c r="D119" s="87"/>
      <c r="E119" s="58"/>
      <c r="F119" s="59"/>
      <c r="G119" s="59"/>
      <c r="H119" s="59"/>
      <c r="I119" s="59"/>
      <c r="J119" s="60"/>
      <c r="K119" s="64"/>
      <c r="L119" s="65"/>
      <c r="M119" s="65"/>
      <c r="N119" s="65"/>
      <c r="O119" s="65"/>
      <c r="P119" s="66"/>
      <c r="Q119" s="39"/>
      <c r="R119" s="37"/>
      <c r="S119" s="37"/>
      <c r="T119" s="37"/>
      <c r="U119" s="37"/>
      <c r="V119" s="38"/>
      <c r="W119" s="24"/>
      <c r="X119" s="25"/>
      <c r="Y119" s="25"/>
      <c r="Z119" s="25"/>
      <c r="AA119" s="25"/>
      <c r="AB119" s="26"/>
      <c r="AC119" s="39"/>
      <c r="AD119" s="37"/>
      <c r="AE119" s="37"/>
      <c r="AF119" s="37"/>
      <c r="AG119" s="37"/>
      <c r="AH119" s="38"/>
      <c r="AI119" s="24"/>
      <c r="AJ119" s="25"/>
      <c r="AK119" s="25"/>
      <c r="AL119" s="25"/>
      <c r="AM119" s="25"/>
      <c r="AN119" s="26"/>
      <c r="AO119" s="52"/>
      <c r="AP119" s="53"/>
      <c r="AQ119" s="53"/>
      <c r="AR119" s="53"/>
      <c r="AS119" s="53"/>
      <c r="AT119" s="54"/>
      <c r="AU119" s="43"/>
      <c r="AV119" s="44"/>
      <c r="AW119" s="44"/>
      <c r="AX119" s="44"/>
      <c r="AY119" s="44"/>
      <c r="AZ119" s="45"/>
    </row>
    <row r="120" spans="1:98" ht="8.25" customHeight="1" thickBot="1">
      <c r="A120" s="85"/>
      <c r="B120" s="86"/>
      <c r="C120" s="86"/>
      <c r="D120" s="87"/>
      <c r="E120" s="58"/>
      <c r="F120" s="59"/>
      <c r="G120" s="59"/>
      <c r="H120" s="59"/>
      <c r="I120" s="59"/>
      <c r="J120" s="60"/>
      <c r="K120" s="67"/>
      <c r="L120" s="68"/>
      <c r="M120" s="68"/>
      <c r="N120" s="68"/>
      <c r="O120" s="68"/>
      <c r="P120" s="69"/>
      <c r="Q120" s="39"/>
      <c r="R120" s="37"/>
      <c r="S120" s="37"/>
      <c r="T120" s="37"/>
      <c r="U120" s="37"/>
      <c r="V120" s="38"/>
      <c r="W120" s="24"/>
      <c r="X120" s="25"/>
      <c r="Y120" s="25"/>
      <c r="Z120" s="25"/>
      <c r="AA120" s="25"/>
      <c r="AB120" s="26"/>
      <c r="AC120" s="39"/>
      <c r="AD120" s="37"/>
      <c r="AE120" s="37"/>
      <c r="AF120" s="37"/>
      <c r="AG120" s="37"/>
      <c r="AH120" s="38"/>
      <c r="AI120" s="24"/>
      <c r="AJ120" s="25"/>
      <c r="AK120" s="25"/>
      <c r="AL120" s="25"/>
      <c r="AM120" s="25"/>
      <c r="AN120" s="26"/>
      <c r="AO120" s="55"/>
      <c r="AP120" s="56"/>
      <c r="AQ120" s="56"/>
      <c r="AR120" s="56"/>
      <c r="AS120" s="56"/>
      <c r="AT120" s="57"/>
      <c r="AU120" s="46"/>
      <c r="AV120" s="47"/>
      <c r="AW120" s="47"/>
      <c r="AX120" s="47"/>
      <c r="AY120" s="47"/>
      <c r="AZ120" s="48"/>
    </row>
    <row r="121" spans="1:98" ht="8.25" customHeight="1" thickBot="1">
      <c r="A121" s="85"/>
      <c r="B121" s="86"/>
      <c r="C121" s="86"/>
      <c r="D121" s="87"/>
      <c r="E121" s="58">
        <v>4</v>
      </c>
      <c r="F121" s="59"/>
      <c r="G121" s="59"/>
      <c r="H121" s="59"/>
      <c r="I121" s="59"/>
      <c r="J121" s="60"/>
      <c r="K121" s="61">
        <f t="shared" ref="K121" si="100">SUM(AO121:AZ123)</f>
        <v>0</v>
      </c>
      <c r="L121" s="62"/>
      <c r="M121" s="62"/>
      <c r="N121" s="62"/>
      <c r="O121" s="62"/>
      <c r="P121" s="63"/>
      <c r="Q121" s="36">
        <f t="shared" ref="Q121" si="101">AC66</f>
        <v>0</v>
      </c>
      <c r="R121" s="37"/>
      <c r="S121" s="37"/>
      <c r="T121" s="37"/>
      <c r="U121" s="37"/>
      <c r="V121" s="38"/>
      <c r="W121" s="24">
        <f>ROUNDDOWN(Q121/3.3,)</f>
        <v>0</v>
      </c>
      <c r="X121" s="25"/>
      <c r="Y121" s="25"/>
      <c r="Z121" s="25"/>
      <c r="AA121" s="25"/>
      <c r="AB121" s="26"/>
      <c r="AC121" s="36"/>
      <c r="AD121" s="37"/>
      <c r="AE121" s="37"/>
      <c r="AF121" s="37"/>
      <c r="AG121" s="37"/>
      <c r="AH121" s="38"/>
      <c r="AI121" s="24">
        <f>IF(SUM(K112:P120)=AC112,0,AI118-AO118)</f>
        <v>0</v>
      </c>
      <c r="AJ121" s="25"/>
      <c r="AK121" s="25"/>
      <c r="AL121" s="25"/>
      <c r="AM121" s="25"/>
      <c r="AN121" s="26"/>
      <c r="AO121" s="49">
        <f>IF((W121-AI121)&lt;=0,W121,AI121)</f>
        <v>0</v>
      </c>
      <c r="AP121" s="50"/>
      <c r="AQ121" s="50"/>
      <c r="AR121" s="50"/>
      <c r="AS121" s="50"/>
      <c r="AT121" s="51"/>
      <c r="AU121" s="40">
        <f>AI121-AO121</f>
        <v>0</v>
      </c>
      <c r="AV121" s="41"/>
      <c r="AW121" s="41"/>
      <c r="AX121" s="41"/>
      <c r="AY121" s="41"/>
      <c r="AZ121" s="42"/>
    </row>
    <row r="122" spans="1:98" ht="8.25" customHeight="1" thickBot="1">
      <c r="A122" s="85"/>
      <c r="B122" s="86"/>
      <c r="C122" s="86"/>
      <c r="D122" s="87"/>
      <c r="E122" s="58"/>
      <c r="F122" s="59"/>
      <c r="G122" s="59"/>
      <c r="H122" s="59"/>
      <c r="I122" s="59"/>
      <c r="J122" s="60"/>
      <c r="K122" s="64"/>
      <c r="L122" s="65"/>
      <c r="M122" s="65"/>
      <c r="N122" s="65"/>
      <c r="O122" s="65"/>
      <c r="P122" s="66"/>
      <c r="Q122" s="39"/>
      <c r="R122" s="37"/>
      <c r="S122" s="37"/>
      <c r="T122" s="37"/>
      <c r="U122" s="37"/>
      <c r="V122" s="38"/>
      <c r="W122" s="24"/>
      <c r="X122" s="25"/>
      <c r="Y122" s="25"/>
      <c r="Z122" s="25"/>
      <c r="AA122" s="25"/>
      <c r="AB122" s="26"/>
      <c r="AC122" s="39"/>
      <c r="AD122" s="37"/>
      <c r="AE122" s="37"/>
      <c r="AF122" s="37"/>
      <c r="AG122" s="37"/>
      <c r="AH122" s="38"/>
      <c r="AI122" s="24"/>
      <c r="AJ122" s="25"/>
      <c r="AK122" s="25"/>
      <c r="AL122" s="25"/>
      <c r="AM122" s="25"/>
      <c r="AN122" s="26"/>
      <c r="AO122" s="52"/>
      <c r="AP122" s="53"/>
      <c r="AQ122" s="53"/>
      <c r="AR122" s="53"/>
      <c r="AS122" s="53"/>
      <c r="AT122" s="54"/>
      <c r="AU122" s="43"/>
      <c r="AV122" s="44"/>
      <c r="AW122" s="44"/>
      <c r="AX122" s="44"/>
      <c r="AY122" s="44"/>
      <c r="AZ122" s="45"/>
    </row>
    <row r="123" spans="1:98" ht="8.25" customHeight="1" thickBot="1">
      <c r="A123" s="88"/>
      <c r="B123" s="89"/>
      <c r="C123" s="89"/>
      <c r="D123" s="90"/>
      <c r="E123" s="58"/>
      <c r="F123" s="59"/>
      <c r="G123" s="59"/>
      <c r="H123" s="59"/>
      <c r="I123" s="59"/>
      <c r="J123" s="60"/>
      <c r="K123" s="67"/>
      <c r="L123" s="68"/>
      <c r="M123" s="68"/>
      <c r="N123" s="68"/>
      <c r="O123" s="68"/>
      <c r="P123" s="69"/>
      <c r="Q123" s="39"/>
      <c r="R123" s="37"/>
      <c r="S123" s="37"/>
      <c r="T123" s="37"/>
      <c r="U123" s="37"/>
      <c r="V123" s="38"/>
      <c r="W123" s="24"/>
      <c r="X123" s="25"/>
      <c r="Y123" s="25"/>
      <c r="Z123" s="25"/>
      <c r="AA123" s="25"/>
      <c r="AB123" s="26"/>
      <c r="AC123" s="39"/>
      <c r="AD123" s="37"/>
      <c r="AE123" s="37"/>
      <c r="AF123" s="37"/>
      <c r="AG123" s="37"/>
      <c r="AH123" s="38"/>
      <c r="AI123" s="24"/>
      <c r="AJ123" s="25"/>
      <c r="AK123" s="25"/>
      <c r="AL123" s="25"/>
      <c r="AM123" s="25"/>
      <c r="AN123" s="26"/>
      <c r="AO123" s="55"/>
      <c r="AP123" s="56"/>
      <c r="AQ123" s="56"/>
      <c r="AR123" s="56"/>
      <c r="AS123" s="56"/>
      <c r="AT123" s="57"/>
      <c r="AU123" s="46"/>
      <c r="AV123" s="47"/>
      <c r="AW123" s="47"/>
      <c r="AX123" s="47"/>
      <c r="AY123" s="47"/>
      <c r="AZ123" s="48"/>
    </row>
    <row r="126" spans="1:98" ht="8.25" customHeight="1">
      <c r="E126" s="33" t="s">
        <v>7</v>
      </c>
      <c r="F126" s="34"/>
      <c r="G126" s="34"/>
      <c r="H126" s="34"/>
      <c r="I126" s="34"/>
      <c r="J126" s="35"/>
      <c r="K126" s="33" t="s">
        <v>21</v>
      </c>
      <c r="L126" s="34"/>
      <c r="M126" s="34"/>
      <c r="N126" s="34"/>
      <c r="O126" s="34"/>
      <c r="P126" s="35"/>
      <c r="Q126" s="33" t="s">
        <v>22</v>
      </c>
      <c r="R126" s="34"/>
      <c r="S126" s="34"/>
      <c r="T126" s="34"/>
      <c r="U126" s="34"/>
      <c r="V126" s="35"/>
      <c r="W126" s="20"/>
      <c r="X126" s="20"/>
      <c r="Y126" s="20"/>
      <c r="Z126" s="20"/>
      <c r="AA126" s="20"/>
      <c r="AB126" s="20"/>
      <c r="AC126" s="20"/>
      <c r="AD126" s="20"/>
      <c r="AE126" s="20"/>
      <c r="AF126" s="20"/>
      <c r="AG126" s="20"/>
      <c r="AH126" s="20"/>
      <c r="AI126" s="20"/>
      <c r="AJ126" s="20"/>
      <c r="AK126" s="20"/>
      <c r="AL126" s="20"/>
      <c r="AM126" s="20"/>
      <c r="AN126" s="20"/>
      <c r="AO126" s="20"/>
      <c r="AP126" s="20"/>
      <c r="AQ126" s="20"/>
      <c r="AR126" s="20"/>
      <c r="AS126" s="20"/>
      <c r="AT126" s="20"/>
      <c r="AU126" s="20"/>
      <c r="AV126" s="20"/>
      <c r="AW126" s="20"/>
      <c r="AX126" s="20"/>
      <c r="AY126" s="20"/>
      <c r="AZ126" s="20"/>
      <c r="BA126" s="20"/>
      <c r="BB126" s="20"/>
      <c r="BC126" s="20"/>
      <c r="BD126" s="20"/>
      <c r="BE126" s="20"/>
      <c r="BF126" s="20"/>
      <c r="BG126" s="20"/>
      <c r="BH126" s="20"/>
      <c r="BI126" s="20"/>
      <c r="BJ126" s="20"/>
      <c r="BK126" s="20"/>
      <c r="BL126" s="20"/>
      <c r="BM126" s="20"/>
      <c r="BN126" s="20"/>
      <c r="BO126" s="20"/>
      <c r="BP126" s="20"/>
      <c r="BQ126" s="20"/>
      <c r="BR126" s="20"/>
      <c r="BS126" s="20"/>
      <c r="BT126" s="20"/>
      <c r="BU126" s="20"/>
      <c r="BV126" s="20"/>
      <c r="BW126" s="20"/>
      <c r="BX126" s="20"/>
      <c r="BY126" s="20"/>
      <c r="BZ126" s="20"/>
      <c r="CA126" s="20"/>
      <c r="CB126" s="20"/>
      <c r="CC126" s="20"/>
      <c r="CD126" s="20"/>
      <c r="CE126" s="20"/>
      <c r="CF126" s="20"/>
      <c r="CG126" s="20"/>
      <c r="CH126" s="20"/>
      <c r="CI126" s="20"/>
      <c r="CJ126" s="20"/>
      <c r="CK126" s="20"/>
      <c r="CL126" s="20"/>
      <c r="CM126" s="20"/>
      <c r="CN126" s="20"/>
      <c r="CO126" s="20"/>
      <c r="CP126" s="20"/>
      <c r="CQ126" s="20"/>
      <c r="CR126" s="20"/>
      <c r="CS126" s="20"/>
      <c r="CT126" s="20"/>
    </row>
    <row r="127" spans="1:98" ht="8.25" customHeight="1">
      <c r="E127" s="33"/>
      <c r="F127" s="34"/>
      <c r="G127" s="34"/>
      <c r="H127" s="34"/>
      <c r="I127" s="34"/>
      <c r="J127" s="35"/>
      <c r="K127" s="33"/>
      <c r="L127" s="34"/>
      <c r="M127" s="34"/>
      <c r="N127" s="34"/>
      <c r="O127" s="34"/>
      <c r="P127" s="35"/>
      <c r="Q127" s="33"/>
      <c r="R127" s="34"/>
      <c r="S127" s="34"/>
      <c r="T127" s="34"/>
      <c r="U127" s="34"/>
      <c r="V127" s="35"/>
      <c r="W127" s="20"/>
      <c r="X127" s="20"/>
      <c r="Y127" s="20"/>
      <c r="Z127" s="20"/>
      <c r="AA127" s="20"/>
      <c r="AB127" s="20"/>
      <c r="AC127" s="20"/>
      <c r="AD127" s="20"/>
      <c r="AE127" s="20"/>
      <c r="AF127" s="20"/>
      <c r="AG127" s="20"/>
      <c r="AH127" s="20"/>
      <c r="AI127" s="20"/>
      <c r="AJ127" s="20"/>
      <c r="AK127" s="20"/>
      <c r="AL127" s="20"/>
      <c r="AM127" s="20"/>
      <c r="AN127" s="20"/>
      <c r="AO127" s="20"/>
      <c r="AP127" s="20"/>
      <c r="AQ127" s="20"/>
      <c r="AR127" s="20"/>
      <c r="AS127" s="20"/>
      <c r="AT127" s="20"/>
      <c r="AU127" s="20"/>
      <c r="AV127" s="20"/>
      <c r="AW127" s="20"/>
      <c r="AX127" s="20"/>
      <c r="AY127" s="20"/>
      <c r="AZ127" s="20"/>
      <c r="BA127" s="20"/>
      <c r="BB127" s="20"/>
      <c r="BC127" s="20"/>
      <c r="BD127" s="20"/>
      <c r="BE127" s="20"/>
      <c r="BF127" s="20"/>
      <c r="BG127" s="20"/>
      <c r="BH127" s="20"/>
      <c r="BI127" s="20"/>
      <c r="BJ127" s="20"/>
      <c r="BK127" s="20"/>
      <c r="BL127" s="20"/>
      <c r="BM127" s="20"/>
      <c r="BN127" s="20"/>
      <c r="BO127" s="20"/>
      <c r="BP127" s="20"/>
      <c r="BQ127" s="20"/>
      <c r="BR127" s="20"/>
      <c r="BS127" s="20"/>
      <c r="BT127" s="20"/>
      <c r="BU127" s="20"/>
      <c r="BV127" s="20"/>
      <c r="BW127" s="20"/>
      <c r="BX127" s="20"/>
      <c r="BY127" s="20"/>
      <c r="BZ127" s="20"/>
      <c r="CA127" s="20"/>
      <c r="CB127" s="20"/>
      <c r="CC127" s="20"/>
      <c r="CD127" s="20"/>
      <c r="CE127" s="20"/>
      <c r="CF127" s="20"/>
      <c r="CG127" s="20"/>
      <c r="CH127" s="20"/>
      <c r="CI127" s="20"/>
      <c r="CJ127" s="20"/>
      <c r="CK127" s="20"/>
      <c r="CL127" s="20"/>
      <c r="CM127" s="20"/>
      <c r="CN127" s="20"/>
      <c r="CO127" s="20"/>
      <c r="CP127" s="20"/>
      <c r="CQ127" s="20"/>
      <c r="CR127" s="20"/>
      <c r="CS127" s="20"/>
      <c r="CT127" s="20"/>
    </row>
    <row r="128" spans="1:98" ht="8.25" customHeight="1">
      <c r="E128" s="33"/>
      <c r="F128" s="34"/>
      <c r="G128" s="34"/>
      <c r="H128" s="34"/>
      <c r="I128" s="34"/>
      <c r="J128" s="35"/>
      <c r="K128" s="33"/>
      <c r="L128" s="34"/>
      <c r="M128" s="34"/>
      <c r="N128" s="34"/>
      <c r="O128" s="34"/>
      <c r="P128" s="35"/>
      <c r="Q128" s="33"/>
      <c r="R128" s="34"/>
      <c r="S128" s="34"/>
      <c r="T128" s="34"/>
      <c r="U128" s="34"/>
      <c r="V128" s="35"/>
      <c r="W128" s="20"/>
      <c r="X128" s="20"/>
      <c r="Y128" s="20"/>
      <c r="Z128" s="20"/>
      <c r="AA128" s="20"/>
      <c r="AB128" s="20"/>
      <c r="AC128" s="20"/>
      <c r="AD128" s="20"/>
      <c r="AE128" s="20"/>
      <c r="AF128" s="20"/>
      <c r="AG128" s="20"/>
      <c r="AH128" s="20"/>
      <c r="AI128" s="20"/>
      <c r="AJ128" s="20"/>
      <c r="AK128" s="20"/>
      <c r="AL128" s="20"/>
      <c r="AM128" s="20"/>
      <c r="AN128" s="20"/>
      <c r="AO128" s="20"/>
      <c r="AP128" s="20"/>
      <c r="AQ128" s="20"/>
      <c r="AR128" s="20"/>
      <c r="AS128" s="20"/>
      <c r="AT128" s="20"/>
      <c r="AU128" s="20"/>
      <c r="AV128" s="20"/>
      <c r="AW128" s="20"/>
      <c r="AX128" s="20"/>
      <c r="AY128" s="20"/>
      <c r="AZ128" s="20"/>
      <c r="BA128" s="20"/>
      <c r="BB128" s="20"/>
      <c r="BC128" s="20"/>
      <c r="BD128" s="20"/>
      <c r="BE128" s="20"/>
      <c r="BF128" s="20"/>
      <c r="BG128" s="20"/>
      <c r="BH128" s="20"/>
      <c r="BI128" s="20"/>
      <c r="BJ128" s="20"/>
      <c r="BK128" s="20"/>
      <c r="BL128" s="20"/>
      <c r="BM128" s="20"/>
      <c r="BN128" s="20"/>
      <c r="BO128" s="20"/>
      <c r="BP128" s="20"/>
      <c r="BQ128" s="20"/>
      <c r="BR128" s="20"/>
      <c r="BS128" s="20"/>
      <c r="BT128" s="20"/>
      <c r="BU128" s="20"/>
      <c r="BV128" s="20"/>
      <c r="BW128" s="20"/>
      <c r="BX128" s="20"/>
      <c r="BY128" s="20"/>
      <c r="BZ128" s="20"/>
      <c r="CA128" s="20"/>
      <c r="CB128" s="20"/>
      <c r="CC128" s="20"/>
      <c r="CD128" s="20"/>
      <c r="CE128" s="20"/>
      <c r="CF128" s="20"/>
      <c r="CG128" s="20"/>
      <c r="CH128" s="20"/>
      <c r="CI128" s="20"/>
      <c r="CJ128" s="20"/>
      <c r="CK128" s="20"/>
      <c r="CL128" s="20"/>
      <c r="CM128" s="20"/>
      <c r="CN128" s="20"/>
      <c r="CO128" s="20"/>
      <c r="CP128" s="20"/>
      <c r="CQ128" s="20"/>
      <c r="CR128" s="20"/>
      <c r="CS128" s="20"/>
      <c r="CT128" s="20"/>
    </row>
    <row r="129" spans="5:22" ht="8.25" customHeight="1">
      <c r="E129" s="21">
        <f>ROUNDUP(IF(W9&gt;=2,IF(AC9/1.98-AI9&lt;0,ABS(AC9/1.98-AI9),0),0),)</f>
        <v>0</v>
      </c>
      <c r="F129" s="22"/>
      <c r="G129" s="22"/>
      <c r="H129" s="22"/>
      <c r="I129" s="22"/>
      <c r="J129" s="23"/>
      <c r="K129" s="21">
        <f>ROUNDUP(IF(W9&gt;=2,IF(AC9/1.98-BA9&lt;0,ABS(AC9/1.98-BA9),0),0),)</f>
        <v>0</v>
      </c>
      <c r="L129" s="22"/>
      <c r="M129" s="22"/>
      <c r="N129" s="22"/>
      <c r="O129" s="22"/>
      <c r="P129" s="23"/>
      <c r="Q129" s="21">
        <f>ROUNDUP(IF(W9&gt;=2,IF(AC9/1.98-BY9&lt;0,ABS(AC9/1.98-BY9),0),0),)</f>
        <v>0</v>
      </c>
      <c r="R129" s="22"/>
      <c r="S129" s="22"/>
      <c r="T129" s="22"/>
      <c r="U129" s="22"/>
      <c r="V129" s="23"/>
    </row>
    <row r="130" spans="5:22" ht="8.25" customHeight="1">
      <c r="E130" s="21"/>
      <c r="F130" s="22"/>
      <c r="G130" s="22"/>
      <c r="H130" s="22"/>
      <c r="I130" s="22"/>
      <c r="J130" s="23"/>
      <c r="K130" s="21"/>
      <c r="L130" s="22"/>
      <c r="M130" s="22"/>
      <c r="N130" s="22"/>
      <c r="O130" s="22"/>
      <c r="P130" s="23"/>
      <c r="Q130" s="21"/>
      <c r="R130" s="22"/>
      <c r="S130" s="22"/>
      <c r="T130" s="22"/>
      <c r="U130" s="22"/>
      <c r="V130" s="23"/>
    </row>
    <row r="131" spans="5:22" ht="8.25" customHeight="1">
      <c r="E131" s="21"/>
      <c r="F131" s="22"/>
      <c r="G131" s="22"/>
      <c r="H131" s="22"/>
      <c r="I131" s="22"/>
      <c r="J131" s="23"/>
      <c r="K131" s="21"/>
      <c r="L131" s="22"/>
      <c r="M131" s="22"/>
      <c r="N131" s="22"/>
      <c r="O131" s="22"/>
      <c r="P131" s="23"/>
      <c r="Q131" s="21"/>
      <c r="R131" s="22"/>
      <c r="S131" s="22"/>
      <c r="T131" s="22"/>
      <c r="U131" s="22"/>
      <c r="V131" s="23"/>
    </row>
    <row r="132" spans="5:22" ht="8.25" customHeight="1">
      <c r="E132" s="21">
        <f t="shared" ref="E132" si="102">ROUNDUP(IF(W12&gt;=2,IF(AC12/1.98-AI12&lt;0,ABS(AC12/1.98-AI12),0),0),)</f>
        <v>0</v>
      </c>
      <c r="F132" s="22"/>
      <c r="G132" s="22"/>
      <c r="H132" s="22"/>
      <c r="I132" s="22"/>
      <c r="J132" s="23"/>
      <c r="K132" s="21">
        <f t="shared" ref="K132" si="103">ROUNDUP(IF(W12&gt;=2,IF(AC12/1.98-BA12&lt;0,ABS(AC12/1.98-BA12),0),0),)</f>
        <v>0</v>
      </c>
      <c r="L132" s="22"/>
      <c r="M132" s="22"/>
      <c r="N132" s="22"/>
      <c r="O132" s="22"/>
      <c r="P132" s="23"/>
      <c r="Q132" s="21">
        <f t="shared" ref="Q132" si="104">ROUNDUP(IF(W12&gt;=2,IF(AC12/1.98-BY12&lt;0,ABS(AC12/1.98-BY12),0),0),)</f>
        <v>0</v>
      </c>
      <c r="R132" s="22"/>
      <c r="S132" s="22"/>
      <c r="T132" s="22"/>
      <c r="U132" s="22"/>
      <c r="V132" s="23"/>
    </row>
    <row r="133" spans="5:22" ht="8.25" customHeight="1">
      <c r="E133" s="21"/>
      <c r="F133" s="22"/>
      <c r="G133" s="22"/>
      <c r="H133" s="22"/>
      <c r="I133" s="22"/>
      <c r="J133" s="23"/>
      <c r="K133" s="21"/>
      <c r="L133" s="22"/>
      <c r="M133" s="22"/>
      <c r="N133" s="22"/>
      <c r="O133" s="22"/>
      <c r="P133" s="23"/>
      <c r="Q133" s="21"/>
      <c r="R133" s="22"/>
      <c r="S133" s="22"/>
      <c r="T133" s="22"/>
      <c r="U133" s="22"/>
      <c r="V133" s="23"/>
    </row>
    <row r="134" spans="5:22" ht="8.25" customHeight="1">
      <c r="E134" s="21"/>
      <c r="F134" s="22"/>
      <c r="G134" s="22"/>
      <c r="H134" s="22"/>
      <c r="I134" s="22"/>
      <c r="J134" s="23"/>
      <c r="K134" s="21"/>
      <c r="L134" s="22"/>
      <c r="M134" s="22"/>
      <c r="N134" s="22"/>
      <c r="O134" s="22"/>
      <c r="P134" s="23"/>
      <c r="Q134" s="21"/>
      <c r="R134" s="22"/>
      <c r="S134" s="22"/>
      <c r="T134" s="22"/>
      <c r="U134" s="22"/>
      <c r="V134" s="23"/>
    </row>
    <row r="135" spans="5:22" ht="8.25" customHeight="1">
      <c r="E135" s="21">
        <f t="shared" ref="E135" si="105">ROUNDUP(IF(W15&gt;=2,IF(AC15/1.98-AI15&lt;0,ABS(AC15/1.98-AI15),0),0),)</f>
        <v>0</v>
      </c>
      <c r="F135" s="22"/>
      <c r="G135" s="22"/>
      <c r="H135" s="22"/>
      <c r="I135" s="22"/>
      <c r="J135" s="23"/>
      <c r="K135" s="21">
        <f t="shared" ref="K135" si="106">ROUNDUP(IF(W15&gt;=2,IF(AC15/1.98-BA15&lt;0,ABS(AC15/1.98-BA15),0),0),)</f>
        <v>0</v>
      </c>
      <c r="L135" s="22"/>
      <c r="M135" s="22"/>
      <c r="N135" s="22"/>
      <c r="O135" s="22"/>
      <c r="P135" s="23"/>
      <c r="Q135" s="21">
        <f t="shared" ref="Q135" si="107">ROUNDUP(IF(W15&gt;=2,IF(AC15/1.98-BY15&lt;0,ABS(AC15/1.98-BY15),0),0),)</f>
        <v>0</v>
      </c>
      <c r="R135" s="22"/>
      <c r="S135" s="22"/>
      <c r="T135" s="22"/>
      <c r="U135" s="22"/>
      <c r="V135" s="23"/>
    </row>
    <row r="136" spans="5:22" ht="8.25" customHeight="1">
      <c r="E136" s="21"/>
      <c r="F136" s="22"/>
      <c r="G136" s="22"/>
      <c r="H136" s="22"/>
      <c r="I136" s="22"/>
      <c r="J136" s="23"/>
      <c r="K136" s="21"/>
      <c r="L136" s="22"/>
      <c r="M136" s="22"/>
      <c r="N136" s="22"/>
      <c r="O136" s="22"/>
      <c r="P136" s="23"/>
      <c r="Q136" s="21"/>
      <c r="R136" s="22"/>
      <c r="S136" s="22"/>
      <c r="T136" s="22"/>
      <c r="U136" s="22"/>
      <c r="V136" s="23"/>
    </row>
    <row r="137" spans="5:22" ht="8.25" customHeight="1">
      <c r="E137" s="21"/>
      <c r="F137" s="22"/>
      <c r="G137" s="22"/>
      <c r="H137" s="22"/>
      <c r="I137" s="22"/>
      <c r="J137" s="23"/>
      <c r="K137" s="21"/>
      <c r="L137" s="22"/>
      <c r="M137" s="22"/>
      <c r="N137" s="22"/>
      <c r="O137" s="22"/>
      <c r="P137" s="23"/>
      <c r="Q137" s="21"/>
      <c r="R137" s="22"/>
      <c r="S137" s="22"/>
      <c r="T137" s="22"/>
      <c r="U137" s="22"/>
      <c r="V137" s="23"/>
    </row>
    <row r="138" spans="5:22" ht="8.25" customHeight="1">
      <c r="E138" s="21">
        <f t="shared" ref="E138" si="108">ROUNDUP(IF(W18&gt;=2,IF(AC18/1.98-AI18&lt;0,ABS(AC18/1.98-AI18),0),0),)</f>
        <v>0</v>
      </c>
      <c r="F138" s="22"/>
      <c r="G138" s="22"/>
      <c r="H138" s="22"/>
      <c r="I138" s="22"/>
      <c r="J138" s="23"/>
      <c r="K138" s="21">
        <f t="shared" ref="K138" si="109">ROUNDUP(IF(W18&gt;=2,IF(AC18/1.98-BA18&lt;0,ABS(AC18/1.98-BA18),0),0),)</f>
        <v>0</v>
      </c>
      <c r="L138" s="22"/>
      <c r="M138" s="22"/>
      <c r="N138" s="22"/>
      <c r="O138" s="22"/>
      <c r="P138" s="23"/>
      <c r="Q138" s="21">
        <f t="shared" ref="Q138" si="110">ROUNDUP(IF(W18&gt;=2,IF(AC18/1.98-BY18&lt;0,ABS(AC18/1.98-BY18),0),0),)</f>
        <v>0</v>
      </c>
      <c r="R138" s="22"/>
      <c r="S138" s="22"/>
      <c r="T138" s="22"/>
      <c r="U138" s="22"/>
      <c r="V138" s="23"/>
    </row>
    <row r="139" spans="5:22" ht="8.25" customHeight="1">
      <c r="E139" s="21"/>
      <c r="F139" s="22"/>
      <c r="G139" s="22"/>
      <c r="H139" s="22"/>
      <c r="I139" s="22"/>
      <c r="J139" s="23"/>
      <c r="K139" s="21"/>
      <c r="L139" s="22"/>
      <c r="M139" s="22"/>
      <c r="N139" s="22"/>
      <c r="O139" s="22"/>
      <c r="P139" s="23"/>
      <c r="Q139" s="21"/>
      <c r="R139" s="22"/>
      <c r="S139" s="22"/>
      <c r="T139" s="22"/>
      <c r="U139" s="22"/>
      <c r="V139" s="23"/>
    </row>
    <row r="140" spans="5:22" ht="8.25" customHeight="1">
      <c r="E140" s="21"/>
      <c r="F140" s="22"/>
      <c r="G140" s="22"/>
      <c r="H140" s="22"/>
      <c r="I140" s="22"/>
      <c r="J140" s="23"/>
      <c r="K140" s="21"/>
      <c r="L140" s="22"/>
      <c r="M140" s="22"/>
      <c r="N140" s="22"/>
      <c r="O140" s="22"/>
      <c r="P140" s="23"/>
      <c r="Q140" s="21"/>
      <c r="R140" s="22"/>
      <c r="S140" s="22"/>
      <c r="T140" s="22"/>
      <c r="U140" s="22"/>
      <c r="V140" s="23"/>
    </row>
    <row r="141" spans="5:22" ht="8.25" customHeight="1">
      <c r="E141" s="21">
        <f t="shared" ref="E141" si="111">ROUNDUP(IF(W21&gt;=2,IF(AC21/1.98-AI21&lt;0,ABS(AC21/1.98-AI21),0),0),)</f>
        <v>0</v>
      </c>
      <c r="F141" s="22"/>
      <c r="G141" s="22"/>
      <c r="H141" s="22"/>
      <c r="I141" s="22"/>
      <c r="J141" s="23"/>
      <c r="K141" s="21">
        <f t="shared" ref="K141" si="112">ROUNDUP(IF(W21&gt;=2,IF(AC21/1.98-BA21&lt;0,ABS(AC21/1.98-BA21),0),0),)</f>
        <v>0</v>
      </c>
      <c r="L141" s="22"/>
      <c r="M141" s="22"/>
      <c r="N141" s="22"/>
      <c r="O141" s="22"/>
      <c r="P141" s="23"/>
      <c r="Q141" s="21">
        <f t="shared" ref="Q141" si="113">ROUNDUP(IF(W21&gt;=2,IF(AC21/1.98-BY21&lt;0,ABS(AC21/1.98-BY21),0),0),)</f>
        <v>0</v>
      </c>
      <c r="R141" s="22"/>
      <c r="S141" s="22"/>
      <c r="T141" s="22"/>
      <c r="U141" s="22"/>
      <c r="V141" s="23"/>
    </row>
    <row r="142" spans="5:22" ht="8.25" customHeight="1">
      <c r="E142" s="21"/>
      <c r="F142" s="22"/>
      <c r="G142" s="22"/>
      <c r="H142" s="22"/>
      <c r="I142" s="22"/>
      <c r="J142" s="23"/>
      <c r="K142" s="21"/>
      <c r="L142" s="22"/>
      <c r="M142" s="22"/>
      <c r="N142" s="22"/>
      <c r="O142" s="22"/>
      <c r="P142" s="23"/>
      <c r="Q142" s="21"/>
      <c r="R142" s="22"/>
      <c r="S142" s="22"/>
      <c r="T142" s="22"/>
      <c r="U142" s="22"/>
      <c r="V142" s="23"/>
    </row>
    <row r="143" spans="5:22" ht="8.25" customHeight="1">
      <c r="E143" s="21"/>
      <c r="F143" s="22"/>
      <c r="G143" s="22"/>
      <c r="H143" s="22"/>
      <c r="I143" s="22"/>
      <c r="J143" s="23"/>
      <c r="K143" s="21"/>
      <c r="L143" s="22"/>
      <c r="M143" s="22"/>
      <c r="N143" s="22"/>
      <c r="O143" s="22"/>
      <c r="P143" s="23"/>
      <c r="Q143" s="21"/>
      <c r="R143" s="22"/>
      <c r="S143" s="22"/>
      <c r="T143" s="22"/>
      <c r="U143" s="22"/>
      <c r="V143" s="23"/>
    </row>
    <row r="144" spans="5:22" ht="8.25" customHeight="1">
      <c r="E144" s="21">
        <f t="shared" ref="E144" si="114">ROUNDUP(IF(W24&gt;=2,IF(AC24/1.98-AI24&lt;0,ABS(AC24/1.98-AI24),0),0),)</f>
        <v>0</v>
      </c>
      <c r="F144" s="22"/>
      <c r="G144" s="22"/>
      <c r="H144" s="22"/>
      <c r="I144" s="22"/>
      <c r="J144" s="23"/>
      <c r="K144" s="21">
        <f t="shared" ref="K144" si="115">ROUNDUP(IF(W24&gt;=2,IF(AC24/1.98-BA24&lt;0,ABS(AC24/1.98-BA24),0),0),)</f>
        <v>0</v>
      </c>
      <c r="L144" s="22"/>
      <c r="M144" s="22"/>
      <c r="N144" s="22"/>
      <c r="O144" s="22"/>
      <c r="P144" s="23"/>
      <c r="Q144" s="21">
        <f t="shared" ref="Q144" si="116">ROUNDUP(IF(W24&gt;=2,IF(AC24/1.98-BY24&lt;0,ABS(AC24/1.98-BY24),0),0),)</f>
        <v>0</v>
      </c>
      <c r="R144" s="22"/>
      <c r="S144" s="22"/>
      <c r="T144" s="22"/>
      <c r="U144" s="22"/>
      <c r="V144" s="23"/>
    </row>
    <row r="145" spans="5:22" ht="8.25" customHeight="1">
      <c r="E145" s="21"/>
      <c r="F145" s="22"/>
      <c r="G145" s="22"/>
      <c r="H145" s="22"/>
      <c r="I145" s="22"/>
      <c r="J145" s="23"/>
      <c r="K145" s="21"/>
      <c r="L145" s="22"/>
      <c r="M145" s="22"/>
      <c r="N145" s="22"/>
      <c r="O145" s="22"/>
      <c r="P145" s="23"/>
      <c r="Q145" s="21"/>
      <c r="R145" s="22"/>
      <c r="S145" s="22"/>
      <c r="T145" s="22"/>
      <c r="U145" s="22"/>
      <c r="V145" s="23"/>
    </row>
    <row r="146" spans="5:22" ht="8.25" customHeight="1">
      <c r="E146" s="21"/>
      <c r="F146" s="22"/>
      <c r="G146" s="22"/>
      <c r="H146" s="22"/>
      <c r="I146" s="22"/>
      <c r="J146" s="23"/>
      <c r="K146" s="21"/>
      <c r="L146" s="22"/>
      <c r="M146" s="22"/>
      <c r="N146" s="22"/>
      <c r="O146" s="22"/>
      <c r="P146" s="23"/>
      <c r="Q146" s="21"/>
      <c r="R146" s="22"/>
      <c r="S146" s="22"/>
      <c r="T146" s="22"/>
      <c r="U146" s="22"/>
      <c r="V146" s="23"/>
    </row>
    <row r="147" spans="5:22" ht="8.25" customHeight="1">
      <c r="E147" s="21">
        <f t="shared" ref="E147" si="117">ROUNDUP(IF(W27&gt;=2,IF(AC27/1.98-AI27&lt;0,ABS(AC27/1.98-AI27),0),0),)</f>
        <v>0</v>
      </c>
      <c r="F147" s="22"/>
      <c r="G147" s="22"/>
      <c r="H147" s="22"/>
      <c r="I147" s="22"/>
      <c r="J147" s="23"/>
      <c r="K147" s="21">
        <f t="shared" ref="K147" si="118">ROUNDUP(IF(W27&gt;=2,IF(AC27/1.98-BA27&lt;0,ABS(AC27/1.98-BA27),0),0),)</f>
        <v>0</v>
      </c>
      <c r="L147" s="22"/>
      <c r="M147" s="22"/>
      <c r="N147" s="22"/>
      <c r="O147" s="22"/>
      <c r="P147" s="23"/>
      <c r="Q147" s="21">
        <f t="shared" ref="Q147" si="119">ROUNDUP(IF(W27&gt;=2,IF(AC27/1.98-BY27&lt;0,ABS(AC27/1.98-BY27),0),0),)</f>
        <v>0</v>
      </c>
      <c r="R147" s="22"/>
      <c r="S147" s="22"/>
      <c r="T147" s="22"/>
      <c r="U147" s="22"/>
      <c r="V147" s="23"/>
    </row>
    <row r="148" spans="5:22" ht="8.25" customHeight="1">
      <c r="E148" s="21"/>
      <c r="F148" s="22"/>
      <c r="G148" s="22"/>
      <c r="H148" s="22"/>
      <c r="I148" s="22"/>
      <c r="J148" s="23"/>
      <c r="K148" s="21"/>
      <c r="L148" s="22"/>
      <c r="M148" s="22"/>
      <c r="N148" s="22"/>
      <c r="O148" s="22"/>
      <c r="P148" s="23"/>
      <c r="Q148" s="21"/>
      <c r="R148" s="22"/>
      <c r="S148" s="22"/>
      <c r="T148" s="22"/>
      <c r="U148" s="22"/>
      <c r="V148" s="23"/>
    </row>
    <row r="149" spans="5:22" ht="8.25" customHeight="1">
      <c r="E149" s="21"/>
      <c r="F149" s="22"/>
      <c r="G149" s="22"/>
      <c r="H149" s="22"/>
      <c r="I149" s="22"/>
      <c r="J149" s="23"/>
      <c r="K149" s="21"/>
      <c r="L149" s="22"/>
      <c r="M149" s="22"/>
      <c r="N149" s="22"/>
      <c r="O149" s="22"/>
      <c r="P149" s="23"/>
      <c r="Q149" s="21"/>
      <c r="R149" s="22"/>
      <c r="S149" s="22"/>
      <c r="T149" s="22"/>
      <c r="U149" s="22"/>
      <c r="V149" s="23"/>
    </row>
    <row r="150" spans="5:22" ht="8.25" customHeight="1">
      <c r="E150" s="21">
        <f t="shared" ref="E150" si="120">ROUNDUP(IF(W30&gt;=2,IF(AC30/1.98-AI30&lt;0,ABS(AC30/1.98-AI30),0),0),)</f>
        <v>0</v>
      </c>
      <c r="F150" s="22"/>
      <c r="G150" s="22"/>
      <c r="H150" s="22"/>
      <c r="I150" s="22"/>
      <c r="J150" s="23"/>
      <c r="K150" s="21">
        <f t="shared" ref="K150" si="121">ROUNDUP(IF(W30&gt;=2,IF(AC30/1.98-BA30&lt;0,ABS(AC30/1.98-BA30),0),0),)</f>
        <v>0</v>
      </c>
      <c r="L150" s="22"/>
      <c r="M150" s="22"/>
      <c r="N150" s="22"/>
      <c r="O150" s="22"/>
      <c r="P150" s="23"/>
      <c r="Q150" s="21">
        <f t="shared" ref="Q150" si="122">ROUNDUP(IF(W30&gt;=2,IF(AC30/1.98-BY30&lt;0,ABS(AC30/1.98-BY30),0),0),)</f>
        <v>0</v>
      </c>
      <c r="R150" s="22"/>
      <c r="S150" s="22"/>
      <c r="T150" s="22"/>
      <c r="U150" s="22"/>
      <c r="V150" s="23"/>
    </row>
    <row r="151" spans="5:22" ht="8.25" customHeight="1">
      <c r="E151" s="21"/>
      <c r="F151" s="22"/>
      <c r="G151" s="22"/>
      <c r="H151" s="22"/>
      <c r="I151" s="22"/>
      <c r="J151" s="23"/>
      <c r="K151" s="21"/>
      <c r="L151" s="22"/>
      <c r="M151" s="22"/>
      <c r="N151" s="22"/>
      <c r="O151" s="22"/>
      <c r="P151" s="23"/>
      <c r="Q151" s="21"/>
      <c r="R151" s="22"/>
      <c r="S151" s="22"/>
      <c r="T151" s="22"/>
      <c r="U151" s="22"/>
      <c r="V151" s="23"/>
    </row>
    <row r="152" spans="5:22" ht="8.25" customHeight="1">
      <c r="E152" s="21"/>
      <c r="F152" s="22"/>
      <c r="G152" s="22"/>
      <c r="H152" s="22"/>
      <c r="I152" s="22"/>
      <c r="J152" s="23"/>
      <c r="K152" s="21"/>
      <c r="L152" s="22"/>
      <c r="M152" s="22"/>
      <c r="N152" s="22"/>
      <c r="O152" s="22"/>
      <c r="P152" s="23"/>
      <c r="Q152" s="21"/>
      <c r="R152" s="22"/>
      <c r="S152" s="22"/>
      <c r="T152" s="22"/>
      <c r="U152" s="22"/>
      <c r="V152" s="23"/>
    </row>
    <row r="153" spans="5:22" ht="8.25" customHeight="1">
      <c r="E153" s="21">
        <f t="shared" ref="E153" si="123">ROUNDUP(IF(W33&gt;=2,IF(AC33/1.98-AI33&lt;0,ABS(AC33/1.98-AI33),0),0),)</f>
        <v>0</v>
      </c>
      <c r="F153" s="22"/>
      <c r="G153" s="22"/>
      <c r="H153" s="22"/>
      <c r="I153" s="22"/>
      <c r="J153" s="23"/>
      <c r="K153" s="21">
        <f t="shared" ref="K153" si="124">ROUNDUP(IF(W33&gt;=2,IF(AC33/1.98-BA33&lt;0,ABS(AC33/1.98-BA33),0),0),)</f>
        <v>0</v>
      </c>
      <c r="L153" s="22"/>
      <c r="M153" s="22"/>
      <c r="N153" s="22"/>
      <c r="O153" s="22"/>
      <c r="P153" s="23"/>
      <c r="Q153" s="21">
        <f t="shared" ref="Q153" si="125">ROUNDUP(IF(W33&gt;=2,IF(AC33/1.98-BY33&lt;0,ABS(AC33/1.98-BY33),0),0),)</f>
        <v>0</v>
      </c>
      <c r="R153" s="22"/>
      <c r="S153" s="22"/>
      <c r="T153" s="22"/>
      <c r="U153" s="22"/>
      <c r="V153" s="23"/>
    </row>
    <row r="154" spans="5:22" ht="8.25" customHeight="1">
      <c r="E154" s="21"/>
      <c r="F154" s="22"/>
      <c r="G154" s="22"/>
      <c r="H154" s="22"/>
      <c r="I154" s="22"/>
      <c r="J154" s="23"/>
      <c r="K154" s="21"/>
      <c r="L154" s="22"/>
      <c r="M154" s="22"/>
      <c r="N154" s="22"/>
      <c r="O154" s="22"/>
      <c r="P154" s="23"/>
      <c r="Q154" s="21"/>
      <c r="R154" s="22"/>
      <c r="S154" s="22"/>
      <c r="T154" s="22"/>
      <c r="U154" s="22"/>
      <c r="V154" s="23"/>
    </row>
    <row r="155" spans="5:22" ht="8.25" customHeight="1">
      <c r="E155" s="21"/>
      <c r="F155" s="22"/>
      <c r="G155" s="22"/>
      <c r="H155" s="22"/>
      <c r="I155" s="22"/>
      <c r="J155" s="23"/>
      <c r="K155" s="21"/>
      <c r="L155" s="22"/>
      <c r="M155" s="22"/>
      <c r="N155" s="22"/>
      <c r="O155" s="22"/>
      <c r="P155" s="23"/>
      <c r="Q155" s="21"/>
      <c r="R155" s="22"/>
      <c r="S155" s="22"/>
      <c r="T155" s="22"/>
      <c r="U155" s="22"/>
      <c r="V155" s="23"/>
    </row>
    <row r="156" spans="5:22" ht="8.25" customHeight="1">
      <c r="E156" s="21">
        <f t="shared" ref="E156" si="126">ROUNDUP(IF(W36&gt;=2,IF(AC36/1.98-AI36&lt;0,ABS(AC36/1.98-AI36),0),0),)</f>
        <v>0</v>
      </c>
      <c r="F156" s="22"/>
      <c r="G156" s="22"/>
      <c r="H156" s="22"/>
      <c r="I156" s="22"/>
      <c r="J156" s="23"/>
      <c r="K156" s="21">
        <f t="shared" ref="K156" si="127">ROUNDUP(IF(W36&gt;=2,IF(AC36/1.98-BA36&lt;0,ABS(AC36/1.98-BA36),0),0),)</f>
        <v>0</v>
      </c>
      <c r="L156" s="22"/>
      <c r="M156" s="22"/>
      <c r="N156" s="22"/>
      <c r="O156" s="22"/>
      <c r="P156" s="23"/>
      <c r="Q156" s="21">
        <f t="shared" ref="Q156" si="128">ROUNDUP(IF(W36&gt;=2,IF(AC36/1.98-BY36&lt;0,ABS(AC36/1.98-BY36),0),0),)</f>
        <v>0</v>
      </c>
      <c r="R156" s="22"/>
      <c r="S156" s="22"/>
      <c r="T156" s="22"/>
      <c r="U156" s="22"/>
      <c r="V156" s="23"/>
    </row>
    <row r="157" spans="5:22" ht="8.25" customHeight="1">
      <c r="E157" s="21"/>
      <c r="F157" s="22"/>
      <c r="G157" s="22"/>
      <c r="H157" s="22"/>
      <c r="I157" s="22"/>
      <c r="J157" s="23"/>
      <c r="K157" s="21"/>
      <c r="L157" s="22"/>
      <c r="M157" s="22"/>
      <c r="N157" s="22"/>
      <c r="O157" s="22"/>
      <c r="P157" s="23"/>
      <c r="Q157" s="21"/>
      <c r="R157" s="22"/>
      <c r="S157" s="22"/>
      <c r="T157" s="22"/>
      <c r="U157" s="22"/>
      <c r="V157" s="23"/>
    </row>
    <row r="158" spans="5:22" ht="8.25" customHeight="1">
      <c r="E158" s="21"/>
      <c r="F158" s="22"/>
      <c r="G158" s="22"/>
      <c r="H158" s="22"/>
      <c r="I158" s="22"/>
      <c r="J158" s="23"/>
      <c r="K158" s="21"/>
      <c r="L158" s="22"/>
      <c r="M158" s="22"/>
      <c r="N158" s="22"/>
      <c r="O158" s="22"/>
      <c r="P158" s="23"/>
      <c r="Q158" s="21"/>
      <c r="R158" s="22"/>
      <c r="S158" s="22"/>
      <c r="T158" s="22"/>
      <c r="U158" s="22"/>
      <c r="V158" s="23"/>
    </row>
    <row r="159" spans="5:22" ht="8.25" customHeight="1">
      <c r="E159" s="21">
        <f t="shared" ref="E159" si="129">ROUNDUP(IF(W39&gt;=2,IF(AC39/1.98-AI39&lt;0,ABS(AC39/1.98-AI39),0),0),)</f>
        <v>0</v>
      </c>
      <c r="F159" s="22"/>
      <c r="G159" s="22"/>
      <c r="H159" s="22"/>
      <c r="I159" s="22"/>
      <c r="J159" s="23"/>
      <c r="K159" s="21">
        <f t="shared" ref="K159" si="130">ROUNDUP(IF(W39&gt;=2,IF(AC39/1.98-BA39&lt;0,ABS(AC39/1.98-BA39),0),0),)</f>
        <v>0</v>
      </c>
      <c r="L159" s="22"/>
      <c r="M159" s="22"/>
      <c r="N159" s="22"/>
      <c r="O159" s="22"/>
      <c r="P159" s="23"/>
      <c r="Q159" s="21">
        <f t="shared" ref="Q159" si="131">ROUNDUP(IF(W39&gt;=2,IF(AC39/1.98-BY39&lt;0,ABS(AC39/1.98-BY39),0),0),)</f>
        <v>0</v>
      </c>
      <c r="R159" s="22"/>
      <c r="S159" s="22"/>
      <c r="T159" s="22"/>
      <c r="U159" s="22"/>
      <c r="V159" s="23"/>
    </row>
    <row r="160" spans="5:22" ht="8.25" customHeight="1">
      <c r="E160" s="21"/>
      <c r="F160" s="22"/>
      <c r="G160" s="22"/>
      <c r="H160" s="22"/>
      <c r="I160" s="22"/>
      <c r="J160" s="23"/>
      <c r="K160" s="21"/>
      <c r="L160" s="22"/>
      <c r="M160" s="22"/>
      <c r="N160" s="22"/>
      <c r="O160" s="22"/>
      <c r="P160" s="23"/>
      <c r="Q160" s="21"/>
      <c r="R160" s="22"/>
      <c r="S160" s="22"/>
      <c r="T160" s="22"/>
      <c r="U160" s="22"/>
      <c r="V160" s="23"/>
    </row>
    <row r="161" spans="5:22" ht="8.25" customHeight="1">
      <c r="E161" s="21"/>
      <c r="F161" s="22"/>
      <c r="G161" s="22"/>
      <c r="H161" s="22"/>
      <c r="I161" s="22"/>
      <c r="J161" s="23"/>
      <c r="K161" s="21"/>
      <c r="L161" s="22"/>
      <c r="M161" s="22"/>
      <c r="N161" s="22"/>
      <c r="O161" s="22"/>
      <c r="P161" s="23"/>
      <c r="Q161" s="21"/>
      <c r="R161" s="22"/>
      <c r="S161" s="22"/>
      <c r="T161" s="22"/>
      <c r="U161" s="22"/>
      <c r="V161" s="23"/>
    </row>
    <row r="162" spans="5:22" ht="8.25" customHeight="1">
      <c r="E162" s="21">
        <f t="shared" ref="E162" si="132">ROUNDUP(IF(W42&gt;=2,IF(AC42/1.98-AI42&lt;0,ABS(AC42/1.98-AI42),0),0),)</f>
        <v>0</v>
      </c>
      <c r="F162" s="22"/>
      <c r="G162" s="22"/>
      <c r="H162" s="22"/>
      <c r="I162" s="22"/>
      <c r="J162" s="23"/>
      <c r="K162" s="21">
        <f t="shared" ref="K162" si="133">ROUNDUP(IF(W42&gt;=2,IF(AC42/1.98-BA42&lt;0,ABS(AC42/1.98-BA42),0),0),)</f>
        <v>0</v>
      </c>
      <c r="L162" s="22"/>
      <c r="M162" s="22"/>
      <c r="N162" s="22"/>
      <c r="O162" s="22"/>
      <c r="P162" s="23"/>
      <c r="Q162" s="21">
        <f t="shared" ref="Q162" si="134">ROUNDUP(IF(W42&gt;=2,IF(AC42/1.98-BY42&lt;0,ABS(AC42/1.98-BY42),0),0),)</f>
        <v>0</v>
      </c>
      <c r="R162" s="22"/>
      <c r="S162" s="22"/>
      <c r="T162" s="22"/>
      <c r="U162" s="22"/>
      <c r="V162" s="23"/>
    </row>
    <row r="163" spans="5:22" ht="8.25" customHeight="1">
      <c r="E163" s="21"/>
      <c r="F163" s="22"/>
      <c r="G163" s="22"/>
      <c r="H163" s="22"/>
      <c r="I163" s="22"/>
      <c r="J163" s="23"/>
      <c r="K163" s="21"/>
      <c r="L163" s="22"/>
      <c r="M163" s="22"/>
      <c r="N163" s="22"/>
      <c r="O163" s="22"/>
      <c r="P163" s="23"/>
      <c r="Q163" s="21"/>
      <c r="R163" s="22"/>
      <c r="S163" s="22"/>
      <c r="T163" s="22"/>
      <c r="U163" s="22"/>
      <c r="V163" s="23"/>
    </row>
    <row r="164" spans="5:22" ht="8.25" customHeight="1">
      <c r="E164" s="21"/>
      <c r="F164" s="22"/>
      <c r="G164" s="22"/>
      <c r="H164" s="22"/>
      <c r="I164" s="22"/>
      <c r="J164" s="23"/>
      <c r="K164" s="21"/>
      <c r="L164" s="22"/>
      <c r="M164" s="22"/>
      <c r="N164" s="22"/>
      <c r="O164" s="22"/>
      <c r="P164" s="23"/>
      <c r="Q164" s="21"/>
      <c r="R164" s="22"/>
      <c r="S164" s="22"/>
      <c r="T164" s="22"/>
      <c r="U164" s="22"/>
      <c r="V164" s="23"/>
    </row>
    <row r="165" spans="5:22" ht="8.25" customHeight="1">
      <c r="E165" s="21">
        <f t="shared" ref="E165" si="135">ROUNDUP(IF(W45&gt;=2,IF(AC45/1.98-AI45&lt;0,ABS(AC45/1.98-AI45),0),0),)</f>
        <v>0</v>
      </c>
      <c r="F165" s="22"/>
      <c r="G165" s="22"/>
      <c r="H165" s="22"/>
      <c r="I165" s="22"/>
      <c r="J165" s="23"/>
      <c r="K165" s="21">
        <f t="shared" ref="K165" si="136">ROUNDUP(IF(W45&gt;=2,IF(AC45/1.98-BA45&lt;0,ABS(AC45/1.98-BA45),0),0),)</f>
        <v>0</v>
      </c>
      <c r="L165" s="22"/>
      <c r="M165" s="22"/>
      <c r="N165" s="22"/>
      <c r="O165" s="22"/>
      <c r="P165" s="23"/>
      <c r="Q165" s="21">
        <f t="shared" ref="Q165" si="137">ROUNDUP(IF(W45&gt;=2,IF(AC45/1.98-BY45&lt;0,ABS(AC45/1.98-BY45),0),0),)</f>
        <v>0</v>
      </c>
      <c r="R165" s="22"/>
      <c r="S165" s="22"/>
      <c r="T165" s="22"/>
      <c r="U165" s="22"/>
      <c r="V165" s="23"/>
    </row>
    <row r="166" spans="5:22" ht="8.25" customHeight="1">
      <c r="E166" s="21"/>
      <c r="F166" s="22"/>
      <c r="G166" s="22"/>
      <c r="H166" s="22"/>
      <c r="I166" s="22"/>
      <c r="J166" s="23"/>
      <c r="K166" s="21"/>
      <c r="L166" s="22"/>
      <c r="M166" s="22"/>
      <c r="N166" s="22"/>
      <c r="O166" s="22"/>
      <c r="P166" s="23"/>
      <c r="Q166" s="21"/>
      <c r="R166" s="22"/>
      <c r="S166" s="22"/>
      <c r="T166" s="22"/>
      <c r="U166" s="22"/>
      <c r="V166" s="23"/>
    </row>
    <row r="167" spans="5:22" ht="8.25" customHeight="1">
      <c r="E167" s="21"/>
      <c r="F167" s="22"/>
      <c r="G167" s="22"/>
      <c r="H167" s="22"/>
      <c r="I167" s="22"/>
      <c r="J167" s="23"/>
      <c r="K167" s="21"/>
      <c r="L167" s="22"/>
      <c r="M167" s="22"/>
      <c r="N167" s="22"/>
      <c r="O167" s="22"/>
      <c r="P167" s="23"/>
      <c r="Q167" s="21"/>
      <c r="R167" s="22"/>
      <c r="S167" s="22"/>
      <c r="T167" s="22"/>
      <c r="U167" s="22"/>
      <c r="V167" s="23"/>
    </row>
  </sheetData>
  <mergeCells count="481">
    <mergeCell ref="CE69:CJ70"/>
    <mergeCell ref="CK69:CP70"/>
    <mergeCell ref="A69:C70"/>
    <mergeCell ref="D69:P70"/>
    <mergeCell ref="Q69:AH70"/>
    <mergeCell ref="AI69:AN70"/>
    <mergeCell ref="AO69:AT70"/>
    <mergeCell ref="AU69:AZ70"/>
    <mergeCell ref="BA69:BF70"/>
    <mergeCell ref="BG69:BL70"/>
    <mergeCell ref="BM69:BR70"/>
    <mergeCell ref="CE6:CJ8"/>
    <mergeCell ref="CK6:CP8"/>
    <mergeCell ref="A9:C11"/>
    <mergeCell ref="D9:P11"/>
    <mergeCell ref="Q9:V11"/>
    <mergeCell ref="AU9:AZ11"/>
    <mergeCell ref="BA9:BF11"/>
    <mergeCell ref="BG9:BL11"/>
    <mergeCell ref="BM9:BR11"/>
    <mergeCell ref="BY9:CD11"/>
    <mergeCell ref="A1:W1"/>
    <mergeCell ref="BU1:BY1"/>
    <mergeCell ref="BZ1:CO1"/>
    <mergeCell ref="A2:CP3"/>
    <mergeCell ref="A5:C8"/>
    <mergeCell ref="D5:P8"/>
    <mergeCell ref="Q5:V8"/>
    <mergeCell ref="W5:AB8"/>
    <mergeCell ref="AC5:AH8"/>
    <mergeCell ref="AI5:AZ5"/>
    <mergeCell ref="BA5:CP5"/>
    <mergeCell ref="AI6:AN8"/>
    <mergeCell ref="AO6:AT8"/>
    <mergeCell ref="AU6:AZ8"/>
    <mergeCell ref="BA6:BF8"/>
    <mergeCell ref="BG6:BL8"/>
    <mergeCell ref="BM6:BR8"/>
    <mergeCell ref="BS6:BX68"/>
    <mergeCell ref="BY6:CD8"/>
    <mergeCell ref="W15:AB17"/>
    <mergeCell ref="AC15:AH17"/>
    <mergeCell ref="AI15:AN17"/>
    <mergeCell ref="AO15:AT17"/>
    <mergeCell ref="AI12:AN14"/>
    <mergeCell ref="AO12:AT14"/>
    <mergeCell ref="CE9:CJ11"/>
    <mergeCell ref="CK9:CP11"/>
    <mergeCell ref="A12:C14"/>
    <mergeCell ref="D12:P14"/>
    <mergeCell ref="Q12:V14"/>
    <mergeCell ref="W12:AB14"/>
    <mergeCell ref="AC12:AH14"/>
    <mergeCell ref="BY12:CD14"/>
    <mergeCell ref="CE12:CJ14"/>
    <mergeCell ref="CK12:CP14"/>
    <mergeCell ref="AU12:AZ14"/>
    <mergeCell ref="BA12:BF14"/>
    <mergeCell ref="BG12:BL14"/>
    <mergeCell ref="BM12:BR14"/>
    <mergeCell ref="W9:AB11"/>
    <mergeCell ref="AC9:AH11"/>
    <mergeCell ref="AI9:AN11"/>
    <mergeCell ref="AO9:AT11"/>
    <mergeCell ref="CK15:CP17"/>
    <mergeCell ref="A18:C20"/>
    <mergeCell ref="D18:P20"/>
    <mergeCell ref="Q18:V20"/>
    <mergeCell ref="W18:AB20"/>
    <mergeCell ref="AC18:AH20"/>
    <mergeCell ref="AI18:AN20"/>
    <mergeCell ref="AO18:AT20"/>
    <mergeCell ref="AU18:AZ20"/>
    <mergeCell ref="BA18:BF20"/>
    <mergeCell ref="AU15:AZ17"/>
    <mergeCell ref="BA15:BF17"/>
    <mergeCell ref="BG15:BL17"/>
    <mergeCell ref="BM15:BR17"/>
    <mergeCell ref="BY15:CD17"/>
    <mergeCell ref="CE15:CJ17"/>
    <mergeCell ref="BG18:BL20"/>
    <mergeCell ref="BM18:BR20"/>
    <mergeCell ref="BY18:CD20"/>
    <mergeCell ref="CE18:CJ20"/>
    <mergeCell ref="CK18:CP20"/>
    <mergeCell ref="A15:C17"/>
    <mergeCell ref="D15:P17"/>
    <mergeCell ref="Q15:V17"/>
    <mergeCell ref="A21:C23"/>
    <mergeCell ref="D21:P23"/>
    <mergeCell ref="Q21:V23"/>
    <mergeCell ref="W21:AB23"/>
    <mergeCell ref="AC21:AH23"/>
    <mergeCell ref="BY21:CD23"/>
    <mergeCell ref="CE21:CJ23"/>
    <mergeCell ref="CK21:CP23"/>
    <mergeCell ref="A24:C26"/>
    <mergeCell ref="D24:P26"/>
    <mergeCell ref="Q24:V26"/>
    <mergeCell ref="W24:AB26"/>
    <mergeCell ref="AC24:AH26"/>
    <mergeCell ref="AI24:AN26"/>
    <mergeCell ref="AO24:AT26"/>
    <mergeCell ref="AI21:AN23"/>
    <mergeCell ref="AO21:AT23"/>
    <mergeCell ref="AU21:AZ23"/>
    <mergeCell ref="BA21:BF23"/>
    <mergeCell ref="BG21:BL23"/>
    <mergeCell ref="BM21:BR23"/>
    <mergeCell ref="CK24:CP26"/>
    <mergeCell ref="AU24:AZ26"/>
    <mergeCell ref="BA24:BF26"/>
    <mergeCell ref="A27:C29"/>
    <mergeCell ref="D27:P29"/>
    <mergeCell ref="Q27:V29"/>
    <mergeCell ref="W27:AB29"/>
    <mergeCell ref="AC27:AH29"/>
    <mergeCell ref="AI27:AN29"/>
    <mergeCell ref="AO27:AT29"/>
    <mergeCell ref="AU27:AZ29"/>
    <mergeCell ref="BA27:BF29"/>
    <mergeCell ref="BG24:BL26"/>
    <mergeCell ref="BM24:BR26"/>
    <mergeCell ref="BY24:CD26"/>
    <mergeCell ref="CE24:CJ26"/>
    <mergeCell ref="BG27:BL29"/>
    <mergeCell ref="BM27:BR29"/>
    <mergeCell ref="BY27:CD29"/>
    <mergeCell ref="CE27:CJ29"/>
    <mergeCell ref="CK27:CP29"/>
    <mergeCell ref="A30:C32"/>
    <mergeCell ref="D30:P32"/>
    <mergeCell ref="Q30:V32"/>
    <mergeCell ref="W30:AB32"/>
    <mergeCell ref="AC30:AH32"/>
    <mergeCell ref="BY30:CD32"/>
    <mergeCell ref="CE30:CJ32"/>
    <mergeCell ref="CK30:CP32"/>
    <mergeCell ref="A33:C35"/>
    <mergeCell ref="D33:P35"/>
    <mergeCell ref="Q33:V35"/>
    <mergeCell ref="W33:AB35"/>
    <mergeCell ref="AC33:AH35"/>
    <mergeCell ref="AI33:AN35"/>
    <mergeCell ref="AO33:AT35"/>
    <mergeCell ref="AI30:AN32"/>
    <mergeCell ref="AO30:AT32"/>
    <mergeCell ref="AU30:AZ32"/>
    <mergeCell ref="BA30:BF32"/>
    <mergeCell ref="BG30:BL32"/>
    <mergeCell ref="BM30:BR32"/>
    <mergeCell ref="CK33:CP35"/>
    <mergeCell ref="AU33:AZ35"/>
    <mergeCell ref="BA33:BF35"/>
    <mergeCell ref="A36:C38"/>
    <mergeCell ref="D36:P38"/>
    <mergeCell ref="Q36:V38"/>
    <mergeCell ref="W36:AB38"/>
    <mergeCell ref="AC36:AH38"/>
    <mergeCell ref="AI36:AN38"/>
    <mergeCell ref="AO36:AT38"/>
    <mergeCell ref="AU36:AZ38"/>
    <mergeCell ref="BA36:BF38"/>
    <mergeCell ref="BG33:BL35"/>
    <mergeCell ref="BM33:BR35"/>
    <mergeCell ref="BY33:CD35"/>
    <mergeCell ref="CE33:CJ35"/>
    <mergeCell ref="BG36:BL38"/>
    <mergeCell ref="BM36:BR38"/>
    <mergeCell ref="BY36:CD38"/>
    <mergeCell ref="CE36:CJ38"/>
    <mergeCell ref="CK36:CP38"/>
    <mergeCell ref="A39:C41"/>
    <mergeCell ref="D39:P41"/>
    <mergeCell ref="Q39:V41"/>
    <mergeCell ref="W39:AB41"/>
    <mergeCell ref="AC39:AH41"/>
    <mergeCell ref="BY39:CD41"/>
    <mergeCell ref="CE39:CJ41"/>
    <mergeCell ref="CK39:CP41"/>
    <mergeCell ref="A42:C44"/>
    <mergeCell ref="D42:P44"/>
    <mergeCell ref="Q42:V44"/>
    <mergeCell ref="W42:AB44"/>
    <mergeCell ref="AC42:AH44"/>
    <mergeCell ref="AI42:AN44"/>
    <mergeCell ref="AO42:AT44"/>
    <mergeCell ref="AI39:AN41"/>
    <mergeCell ref="AO39:AT41"/>
    <mergeCell ref="AU39:AZ41"/>
    <mergeCell ref="BA39:BF41"/>
    <mergeCell ref="BG39:BL41"/>
    <mergeCell ref="BM39:BR41"/>
    <mergeCell ref="CK42:CP44"/>
    <mergeCell ref="AU42:AZ44"/>
    <mergeCell ref="BA42:BF44"/>
    <mergeCell ref="A45:C47"/>
    <mergeCell ref="D45:P47"/>
    <mergeCell ref="Q45:V47"/>
    <mergeCell ref="W45:AB47"/>
    <mergeCell ref="AC45:AH47"/>
    <mergeCell ref="AI45:AN47"/>
    <mergeCell ref="AO45:AT47"/>
    <mergeCell ref="AU45:AZ47"/>
    <mergeCell ref="BA45:BF47"/>
    <mergeCell ref="BG42:BL44"/>
    <mergeCell ref="BM42:BR44"/>
    <mergeCell ref="BY42:CD44"/>
    <mergeCell ref="CE42:CJ44"/>
    <mergeCell ref="BG45:BL47"/>
    <mergeCell ref="BM45:BR47"/>
    <mergeCell ref="BY45:CD47"/>
    <mergeCell ref="CE45:CJ47"/>
    <mergeCell ref="CK45:CP47"/>
    <mergeCell ref="A48:C50"/>
    <mergeCell ref="D48:P50"/>
    <mergeCell ref="Q48:V50"/>
    <mergeCell ref="W48:AB50"/>
    <mergeCell ref="AC48:AH50"/>
    <mergeCell ref="BY48:CD50"/>
    <mergeCell ref="CE48:CJ50"/>
    <mergeCell ref="CK48:CP50"/>
    <mergeCell ref="A51:C53"/>
    <mergeCell ref="D51:P53"/>
    <mergeCell ref="Q51:V53"/>
    <mergeCell ref="W51:AB53"/>
    <mergeCell ref="AC51:AH53"/>
    <mergeCell ref="AI51:AN53"/>
    <mergeCell ref="AO51:AT53"/>
    <mergeCell ref="AI48:AN50"/>
    <mergeCell ref="AO48:AT50"/>
    <mergeCell ref="AU48:AZ50"/>
    <mergeCell ref="BA48:BF50"/>
    <mergeCell ref="BG48:BL50"/>
    <mergeCell ref="BM48:BR50"/>
    <mergeCell ref="CK51:CP53"/>
    <mergeCell ref="AU51:AZ53"/>
    <mergeCell ref="BA51:BF53"/>
    <mergeCell ref="A54:C56"/>
    <mergeCell ref="D54:P56"/>
    <mergeCell ref="Q54:V56"/>
    <mergeCell ref="W54:AB56"/>
    <mergeCell ref="AC54:AH56"/>
    <mergeCell ref="AI54:AN56"/>
    <mergeCell ref="AO54:AT56"/>
    <mergeCell ref="AU54:AZ56"/>
    <mergeCell ref="BA54:BF56"/>
    <mergeCell ref="BG51:BL53"/>
    <mergeCell ref="BM51:BR53"/>
    <mergeCell ref="BY51:CD53"/>
    <mergeCell ref="CE51:CJ53"/>
    <mergeCell ref="BG54:BL56"/>
    <mergeCell ref="BM54:BR56"/>
    <mergeCell ref="BY54:CD56"/>
    <mergeCell ref="CE54:CJ56"/>
    <mergeCell ref="CK54:CP56"/>
    <mergeCell ref="AI63:AN65"/>
    <mergeCell ref="AO63:AT65"/>
    <mergeCell ref="BA63:BF65"/>
    <mergeCell ref="AU60:AZ62"/>
    <mergeCell ref="BA60:BF62"/>
    <mergeCell ref="A57:C59"/>
    <mergeCell ref="D57:P59"/>
    <mergeCell ref="Q57:V59"/>
    <mergeCell ref="W57:AB59"/>
    <mergeCell ref="AC57:AH59"/>
    <mergeCell ref="A60:C62"/>
    <mergeCell ref="D60:P62"/>
    <mergeCell ref="Q60:V62"/>
    <mergeCell ref="W60:AB62"/>
    <mergeCell ref="AC60:AH62"/>
    <mergeCell ref="AI60:AN62"/>
    <mergeCell ref="AO60:AT62"/>
    <mergeCell ref="AI57:AN59"/>
    <mergeCell ref="AO57:AT59"/>
    <mergeCell ref="A63:C65"/>
    <mergeCell ref="D63:P65"/>
    <mergeCell ref="AC63:AH65"/>
    <mergeCell ref="Q63:V65"/>
    <mergeCell ref="W63:AB65"/>
    <mergeCell ref="CE63:CJ65"/>
    <mergeCell ref="CK63:CP65"/>
    <mergeCell ref="CK60:CP62"/>
    <mergeCell ref="BY60:CD62"/>
    <mergeCell ref="CE60:CJ62"/>
    <mergeCell ref="BY57:CD59"/>
    <mergeCell ref="CE57:CJ59"/>
    <mergeCell ref="CK57:CP59"/>
    <mergeCell ref="AU57:AZ59"/>
    <mergeCell ref="BA57:BF59"/>
    <mergeCell ref="BG57:BL59"/>
    <mergeCell ref="BM57:BR59"/>
    <mergeCell ref="BG60:BL62"/>
    <mergeCell ref="BM60:BR62"/>
    <mergeCell ref="AU63:AZ65"/>
    <mergeCell ref="BG63:BL65"/>
    <mergeCell ref="BM63:BR65"/>
    <mergeCell ref="BY63:CD65"/>
    <mergeCell ref="E76:J77"/>
    <mergeCell ref="K76:P77"/>
    <mergeCell ref="Q76:V77"/>
    <mergeCell ref="W76:AB77"/>
    <mergeCell ref="BY66:CD68"/>
    <mergeCell ref="CE66:CJ68"/>
    <mergeCell ref="CK66:CP68"/>
    <mergeCell ref="A71:CP71"/>
    <mergeCell ref="A72:CP72"/>
    <mergeCell ref="A66:C68"/>
    <mergeCell ref="D66:P68"/>
    <mergeCell ref="Q66:V68"/>
    <mergeCell ref="W66:AB68"/>
    <mergeCell ref="AC66:AH68"/>
    <mergeCell ref="AO76:AT77"/>
    <mergeCell ref="AU76:AZ77"/>
    <mergeCell ref="AI66:AN68"/>
    <mergeCell ref="AO66:AT68"/>
    <mergeCell ref="AU66:AZ68"/>
    <mergeCell ref="BA66:BF68"/>
    <mergeCell ref="BG66:BL68"/>
    <mergeCell ref="BM66:BR68"/>
    <mergeCell ref="BS69:BX70"/>
    <mergeCell ref="BY69:CD70"/>
    <mergeCell ref="E78:J80"/>
    <mergeCell ref="K78:P80"/>
    <mergeCell ref="Q78:V80"/>
    <mergeCell ref="W78:AB80"/>
    <mergeCell ref="AC76:AH77"/>
    <mergeCell ref="AI76:AN77"/>
    <mergeCell ref="AO78:AT80"/>
    <mergeCell ref="AU78:AZ80"/>
    <mergeCell ref="AC84:AH86"/>
    <mergeCell ref="K81:P83"/>
    <mergeCell ref="Q81:V83"/>
    <mergeCell ref="W81:AB83"/>
    <mergeCell ref="AC78:AH80"/>
    <mergeCell ref="AO81:AT83"/>
    <mergeCell ref="AU81:AZ83"/>
    <mergeCell ref="E84:J86"/>
    <mergeCell ref="K84:P86"/>
    <mergeCell ref="Q84:V86"/>
    <mergeCell ref="W84:AB86"/>
    <mergeCell ref="AC81:AH83"/>
    <mergeCell ref="AI81:AN83"/>
    <mergeCell ref="AO84:AT86"/>
    <mergeCell ref="AU84:AZ86"/>
    <mergeCell ref="E81:J83"/>
    <mergeCell ref="AO87:AT89"/>
    <mergeCell ref="AU87:AZ89"/>
    <mergeCell ref="E93:J94"/>
    <mergeCell ref="K93:P94"/>
    <mergeCell ref="Q93:V94"/>
    <mergeCell ref="W93:AB94"/>
    <mergeCell ref="AC87:AH89"/>
    <mergeCell ref="AI87:AN89"/>
    <mergeCell ref="AU93:AZ94"/>
    <mergeCell ref="AO93:AT94"/>
    <mergeCell ref="E87:J89"/>
    <mergeCell ref="K87:P89"/>
    <mergeCell ref="Q87:V89"/>
    <mergeCell ref="W87:AB89"/>
    <mergeCell ref="AC95:AH97"/>
    <mergeCell ref="AI95:AN97"/>
    <mergeCell ref="AU98:AZ100"/>
    <mergeCell ref="AO98:AT100"/>
    <mergeCell ref="E95:J97"/>
    <mergeCell ref="K95:P97"/>
    <mergeCell ref="Q95:V97"/>
    <mergeCell ref="W95:AB97"/>
    <mergeCell ref="AC93:AH94"/>
    <mergeCell ref="A93:D106"/>
    <mergeCell ref="A76:D89"/>
    <mergeCell ref="AU101:AZ103"/>
    <mergeCell ref="AO101:AT103"/>
    <mergeCell ref="E104:J106"/>
    <mergeCell ref="K104:P106"/>
    <mergeCell ref="Q104:V106"/>
    <mergeCell ref="W104:AB106"/>
    <mergeCell ref="AC101:AH103"/>
    <mergeCell ref="AI101:AN103"/>
    <mergeCell ref="AU104:AZ106"/>
    <mergeCell ref="AO104:AT106"/>
    <mergeCell ref="AC104:AH106"/>
    <mergeCell ref="E101:J103"/>
    <mergeCell ref="K101:P103"/>
    <mergeCell ref="Q101:V103"/>
    <mergeCell ref="W101:AB103"/>
    <mergeCell ref="AC98:AH100"/>
    <mergeCell ref="AU95:AZ97"/>
    <mergeCell ref="AO95:AT97"/>
    <mergeCell ref="E98:J100"/>
    <mergeCell ref="K98:P100"/>
    <mergeCell ref="Q98:V100"/>
    <mergeCell ref="W98:AB100"/>
    <mergeCell ref="AU110:AZ111"/>
    <mergeCell ref="AO110:AT111"/>
    <mergeCell ref="A110:D123"/>
    <mergeCell ref="E110:J111"/>
    <mergeCell ref="K110:P111"/>
    <mergeCell ref="Q110:V111"/>
    <mergeCell ref="W110:AB111"/>
    <mergeCell ref="AC110:AH111"/>
    <mergeCell ref="E121:J123"/>
    <mergeCell ref="K121:P123"/>
    <mergeCell ref="Q121:V123"/>
    <mergeCell ref="W121:AB123"/>
    <mergeCell ref="AC121:AH123"/>
    <mergeCell ref="E115:J117"/>
    <mergeCell ref="K115:P117"/>
    <mergeCell ref="Q115:V117"/>
    <mergeCell ref="W115:AB117"/>
    <mergeCell ref="AC115:AH117"/>
    <mergeCell ref="AU115:AZ117"/>
    <mergeCell ref="AI115:AN117"/>
    <mergeCell ref="AO115:AT117"/>
    <mergeCell ref="E112:J114"/>
    <mergeCell ref="K112:P114"/>
    <mergeCell ref="Q112:V114"/>
    <mergeCell ref="W112:AB114"/>
    <mergeCell ref="AC112:AH114"/>
    <mergeCell ref="AU112:AZ114"/>
    <mergeCell ref="AI112:AN114"/>
    <mergeCell ref="AO112:AT114"/>
    <mergeCell ref="AU121:AZ123"/>
    <mergeCell ref="AO121:AT123"/>
    <mergeCell ref="E118:J120"/>
    <mergeCell ref="K118:P120"/>
    <mergeCell ref="Q118:V120"/>
    <mergeCell ref="W118:AB120"/>
    <mergeCell ref="AC118:AH120"/>
    <mergeCell ref="AU118:AZ120"/>
    <mergeCell ref="AI118:AN120"/>
    <mergeCell ref="AO118:AT120"/>
    <mergeCell ref="E126:J128"/>
    <mergeCell ref="K126:P128"/>
    <mergeCell ref="Q126:V128"/>
    <mergeCell ref="E129:J131"/>
    <mergeCell ref="K129:P131"/>
    <mergeCell ref="Q129:V131"/>
    <mergeCell ref="E132:J134"/>
    <mergeCell ref="K132:P134"/>
    <mergeCell ref="Q132:V134"/>
    <mergeCell ref="Q144:V146"/>
    <mergeCell ref="E147:J149"/>
    <mergeCell ref="K147:P149"/>
    <mergeCell ref="Q147:V149"/>
    <mergeCell ref="E150:J152"/>
    <mergeCell ref="K150:P152"/>
    <mergeCell ref="Q150:V152"/>
    <mergeCell ref="E135:J137"/>
    <mergeCell ref="K135:P137"/>
    <mergeCell ref="Q135:V137"/>
    <mergeCell ref="E138:J140"/>
    <mergeCell ref="K138:P140"/>
    <mergeCell ref="Q138:V140"/>
    <mergeCell ref="E141:J143"/>
    <mergeCell ref="K141:P143"/>
    <mergeCell ref="Q141:V143"/>
    <mergeCell ref="E162:J164"/>
    <mergeCell ref="K162:P164"/>
    <mergeCell ref="Q162:V164"/>
    <mergeCell ref="E165:J167"/>
    <mergeCell ref="K165:P167"/>
    <mergeCell ref="Q165:V167"/>
    <mergeCell ref="AI78:AN80"/>
    <mergeCell ref="AI84:AN86"/>
    <mergeCell ref="AI93:AN94"/>
    <mergeCell ref="AI98:AN100"/>
    <mergeCell ref="AI104:AN106"/>
    <mergeCell ref="AI110:AN111"/>
    <mergeCell ref="AI121:AN123"/>
    <mergeCell ref="E153:J155"/>
    <mergeCell ref="K153:P155"/>
    <mergeCell ref="Q153:V155"/>
    <mergeCell ref="E156:J158"/>
    <mergeCell ref="K156:P158"/>
    <mergeCell ref="Q156:V158"/>
    <mergeCell ref="E159:J161"/>
    <mergeCell ref="K159:P161"/>
    <mergeCell ref="Q159:V161"/>
    <mergeCell ref="E144:J146"/>
    <mergeCell ref="K144:P146"/>
  </mergeCells>
  <phoneticPr fontId="2"/>
  <conditionalFormatting sqref="AU9:AZ47 BM9:BR47 CK9:CP47">
    <cfRule type="cellIs" dxfId="5" priority="9" operator="equal">
      <formula>"NG"</formula>
    </cfRule>
  </conditionalFormatting>
  <conditionalFormatting sqref="AO69">
    <cfRule type="expression" dxfId="4" priority="5" stopIfTrue="1">
      <formula>IF(AC69="",0,AC69)=0</formula>
    </cfRule>
  </conditionalFormatting>
  <conditionalFormatting sqref="BA69:BF70">
    <cfRule type="expression" dxfId="3" priority="4">
      <formula>SUM($BA$9:$BF$47)=0</formula>
    </cfRule>
  </conditionalFormatting>
  <conditionalFormatting sqref="AU48:AZ70 BM48:BR70">
    <cfRule type="cellIs" dxfId="2" priority="3" operator="equal">
      <formula>"NG"</formula>
    </cfRule>
  </conditionalFormatting>
  <conditionalFormatting sqref="BY69:CD70">
    <cfRule type="expression" dxfId="1" priority="2">
      <formula>SUM($BY$9:$CD$47)=0</formula>
    </cfRule>
  </conditionalFormatting>
  <conditionalFormatting sqref="CK48:CP70">
    <cfRule type="cellIs" dxfId="0" priority="1" operator="equal">
      <formula>"NG"</formula>
    </cfRule>
  </conditionalFormatting>
  <printOptions horizontalCentered="1" verticalCentered="1"/>
  <pageMargins left="0.23622047244094491" right="0.23622047244094491" top="0.74803149606299213" bottom="0.35433070866141736" header="0.31496062992125984" footer="0.31496062992125984"/>
  <pageSetup paperSize="9" scale="8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A53"/>
  <sheetViews>
    <sheetView workbookViewId="0">
      <selection activeCell="M49" sqref="M49"/>
    </sheetView>
  </sheetViews>
  <sheetFormatPr defaultRowHeight="13.5"/>
  <cols>
    <col min="1" max="1" width="3.375" customWidth="1"/>
    <col min="2" max="2" width="5.25" bestFit="1" customWidth="1"/>
    <col min="4" max="5" width="5.25" bestFit="1" customWidth="1"/>
    <col min="6" max="6" width="8.375" bestFit="1" customWidth="1"/>
    <col min="7" max="8" width="10.25" bestFit="1" customWidth="1"/>
    <col min="9" max="10" width="4.625" customWidth="1"/>
    <col min="11" max="11" width="5.25" bestFit="1" customWidth="1"/>
    <col min="13" max="14" width="5.25" bestFit="1" customWidth="1"/>
    <col min="15" max="15" width="8.375" bestFit="1" customWidth="1"/>
    <col min="16" max="17" width="10.25" bestFit="1" customWidth="1"/>
    <col min="18" max="18" width="4.625" customWidth="1"/>
  </cols>
  <sheetData>
    <row r="2" spans="2:27" s="18" customFormat="1">
      <c r="B2" s="17" t="s">
        <v>20</v>
      </c>
      <c r="C2" s="17"/>
      <c r="D2" s="17"/>
      <c r="E2" s="17"/>
      <c r="F2" s="17"/>
      <c r="G2" s="17">
        <f>SUM(G4:G16)</f>
        <v>0</v>
      </c>
      <c r="H2" s="17"/>
      <c r="I2" s="17"/>
      <c r="K2" s="17" t="s">
        <v>21</v>
      </c>
      <c r="L2" s="17"/>
      <c r="M2" s="17"/>
      <c r="N2" s="17"/>
      <c r="O2" s="17"/>
      <c r="P2" s="17">
        <f>SUM(P4:P16)</f>
        <v>0</v>
      </c>
      <c r="Q2" s="17"/>
      <c r="R2" s="17"/>
      <c r="T2" s="17" t="s">
        <v>22</v>
      </c>
      <c r="U2" s="17"/>
      <c r="V2" s="17"/>
      <c r="W2" s="17"/>
      <c r="X2" s="17"/>
      <c r="Y2" s="17">
        <f>SUM(Y4:Y16)</f>
        <v>0</v>
      </c>
      <c r="Z2" s="17"/>
      <c r="AA2" s="17"/>
    </row>
    <row r="3" spans="2:27" s="14" customFormat="1" ht="40.5">
      <c r="B3" s="13" t="s">
        <v>23</v>
      </c>
      <c r="C3" s="13" t="s">
        <v>24</v>
      </c>
      <c r="D3" s="13" t="s">
        <v>25</v>
      </c>
      <c r="E3" s="13" t="s">
        <v>26</v>
      </c>
      <c r="F3" s="13" t="s">
        <v>27</v>
      </c>
      <c r="G3" s="13" t="s">
        <v>28</v>
      </c>
      <c r="H3" s="13" t="s">
        <v>29</v>
      </c>
      <c r="I3" s="13" t="s">
        <v>30</v>
      </c>
      <c r="K3" s="13" t="s">
        <v>23</v>
      </c>
      <c r="L3" s="13" t="s">
        <v>24</v>
      </c>
      <c r="M3" s="13" t="s">
        <v>25</v>
      </c>
      <c r="N3" s="13" t="s">
        <v>26</v>
      </c>
      <c r="O3" s="13" t="s">
        <v>27</v>
      </c>
      <c r="P3" s="13" t="s">
        <v>28</v>
      </c>
      <c r="Q3" s="13" t="s">
        <v>29</v>
      </c>
      <c r="R3" s="13" t="s">
        <v>31</v>
      </c>
      <c r="T3" s="13" t="s">
        <v>23</v>
      </c>
      <c r="U3" s="13" t="s">
        <v>24</v>
      </c>
      <c r="V3" s="13" t="s">
        <v>25</v>
      </c>
      <c r="W3" s="13" t="s">
        <v>26</v>
      </c>
      <c r="X3" s="13" t="s">
        <v>27</v>
      </c>
      <c r="Y3" s="13" t="s">
        <v>28</v>
      </c>
      <c r="Z3" s="13" t="s">
        <v>29</v>
      </c>
      <c r="AA3" s="13" t="s">
        <v>31</v>
      </c>
    </row>
    <row r="4" spans="2:27">
      <c r="B4" s="11">
        <f>小規模!A9</f>
        <v>0</v>
      </c>
      <c r="C4" s="11" t="str">
        <f>小規模!D9</f>
        <v>保育室</v>
      </c>
      <c r="D4" s="11">
        <f>小規模!Q9</f>
        <v>0</v>
      </c>
      <c r="E4" s="11">
        <f>小規模!W9</f>
        <v>0</v>
      </c>
      <c r="F4" s="11">
        <f>小規模!AC9</f>
        <v>0</v>
      </c>
      <c r="G4" s="11">
        <f>小規模!AI9</f>
        <v>0</v>
      </c>
      <c r="H4" s="11" t="str">
        <f>小規模!AO9</f>
        <v/>
      </c>
      <c r="I4" s="11" t="str">
        <f>B4&amp;E4</f>
        <v>00</v>
      </c>
      <c r="K4" s="11">
        <f>B4</f>
        <v>0</v>
      </c>
      <c r="L4" s="11" t="str">
        <f t="shared" ref="L4:O16" si="0">C4</f>
        <v>保育室</v>
      </c>
      <c r="M4" s="11">
        <f t="shared" si="0"/>
        <v>0</v>
      </c>
      <c r="N4" s="11">
        <f t="shared" si="0"/>
        <v>0</v>
      </c>
      <c r="O4" s="11">
        <f t="shared" si="0"/>
        <v>0</v>
      </c>
      <c r="P4" s="11">
        <f>小規模!BA9</f>
        <v>0</v>
      </c>
      <c r="Q4" s="11" t="str">
        <f>小規模!BG9</f>
        <v/>
      </c>
      <c r="R4" s="11" t="str">
        <f>K4&amp;N4</f>
        <v>00</v>
      </c>
      <c r="T4" s="11">
        <f t="shared" ref="T4:T16" si="1">B4</f>
        <v>0</v>
      </c>
      <c r="U4" s="11" t="str">
        <f t="shared" ref="U4:U16" si="2">C4</f>
        <v>保育室</v>
      </c>
      <c r="V4" s="11">
        <f t="shared" ref="V4:V16" si="3">D4</f>
        <v>0</v>
      </c>
      <c r="W4" s="11">
        <f t="shared" ref="W4:W16" si="4">E4</f>
        <v>0</v>
      </c>
      <c r="X4" s="11">
        <f t="shared" ref="X4:X16" si="5">F4</f>
        <v>0</v>
      </c>
      <c r="Y4" s="11">
        <f>小規模!BY9</f>
        <v>0</v>
      </c>
      <c r="Z4" s="11">
        <f>小規模!BZ9</f>
        <v>0</v>
      </c>
      <c r="AA4" s="11" t="str">
        <f>T4&amp;W4</f>
        <v>00</v>
      </c>
    </row>
    <row r="5" spans="2:27">
      <c r="B5" s="11">
        <f>小規模!A12</f>
        <v>0</v>
      </c>
      <c r="C5" s="11" t="str">
        <f>小規模!D12</f>
        <v>保育室</v>
      </c>
      <c r="D5" s="11">
        <f>小規模!Q12</f>
        <v>0</v>
      </c>
      <c r="E5" s="11">
        <f>小規模!W12</f>
        <v>0</v>
      </c>
      <c r="F5" s="11">
        <f>小規模!AC12</f>
        <v>0</v>
      </c>
      <c r="G5" s="11">
        <f>小規模!AI12</f>
        <v>0</v>
      </c>
      <c r="H5" s="11" t="str">
        <f>小規模!AO12</f>
        <v/>
      </c>
      <c r="I5" s="11" t="str">
        <f t="shared" ref="I5:I16" si="6">B5&amp;E5</f>
        <v>00</v>
      </c>
      <c r="K5" s="11">
        <f t="shared" ref="K5:K16" si="7">B5</f>
        <v>0</v>
      </c>
      <c r="L5" s="11" t="str">
        <f t="shared" si="0"/>
        <v>保育室</v>
      </c>
      <c r="M5" s="11">
        <f t="shared" si="0"/>
        <v>0</v>
      </c>
      <c r="N5" s="11">
        <f t="shared" si="0"/>
        <v>0</v>
      </c>
      <c r="O5" s="11">
        <f t="shared" si="0"/>
        <v>0</v>
      </c>
      <c r="P5" s="11">
        <f>小規模!BA12</f>
        <v>0</v>
      </c>
      <c r="Q5" s="11" t="str">
        <f>小規模!BG12</f>
        <v/>
      </c>
      <c r="R5" s="11" t="str">
        <f t="shared" ref="R5:R16" si="8">K5&amp;N5</f>
        <v>00</v>
      </c>
      <c r="T5" s="11">
        <f t="shared" si="1"/>
        <v>0</v>
      </c>
      <c r="U5" s="11" t="str">
        <f t="shared" si="2"/>
        <v>保育室</v>
      </c>
      <c r="V5" s="11">
        <f t="shared" si="3"/>
        <v>0</v>
      </c>
      <c r="W5" s="11">
        <f t="shared" si="4"/>
        <v>0</v>
      </c>
      <c r="X5" s="11">
        <f t="shared" si="5"/>
        <v>0</v>
      </c>
      <c r="Y5" s="11">
        <f>小規模!BY12</f>
        <v>0</v>
      </c>
      <c r="Z5" s="11">
        <f>小規模!BZ12</f>
        <v>0</v>
      </c>
      <c r="AA5" s="11" t="str">
        <f t="shared" ref="AA5:AA16" si="9">T5&amp;W5</f>
        <v>00</v>
      </c>
    </row>
    <row r="6" spans="2:27">
      <c r="B6" s="11">
        <f>小規模!A15</f>
        <v>0</v>
      </c>
      <c r="C6" s="11" t="str">
        <f>小規模!D15</f>
        <v>保育室</v>
      </c>
      <c r="D6" s="11">
        <f>小規模!Q15</f>
        <v>0</v>
      </c>
      <c r="E6" s="11">
        <f>小規模!W15</f>
        <v>0</v>
      </c>
      <c r="F6" s="11">
        <f>小規模!AC15</f>
        <v>0</v>
      </c>
      <c r="G6" s="11">
        <f>小規模!AI15</f>
        <v>0</v>
      </c>
      <c r="H6" s="11" t="str">
        <f>小規模!AO15</f>
        <v/>
      </c>
      <c r="I6" s="11" t="str">
        <f t="shared" si="6"/>
        <v>00</v>
      </c>
      <c r="K6" s="11">
        <f t="shared" si="7"/>
        <v>0</v>
      </c>
      <c r="L6" s="11" t="str">
        <f t="shared" si="0"/>
        <v>保育室</v>
      </c>
      <c r="M6" s="11">
        <f t="shared" si="0"/>
        <v>0</v>
      </c>
      <c r="N6" s="11">
        <f t="shared" si="0"/>
        <v>0</v>
      </c>
      <c r="O6" s="11">
        <f t="shared" si="0"/>
        <v>0</v>
      </c>
      <c r="P6" s="11">
        <f>小規模!BA15</f>
        <v>0</v>
      </c>
      <c r="Q6" s="11" t="str">
        <f>小規模!BG15</f>
        <v/>
      </c>
      <c r="R6" s="11" t="str">
        <f t="shared" si="8"/>
        <v>00</v>
      </c>
      <c r="T6" s="11">
        <f t="shared" si="1"/>
        <v>0</v>
      </c>
      <c r="U6" s="11" t="str">
        <f t="shared" si="2"/>
        <v>保育室</v>
      </c>
      <c r="V6" s="11">
        <f t="shared" si="3"/>
        <v>0</v>
      </c>
      <c r="W6" s="11">
        <f t="shared" si="4"/>
        <v>0</v>
      </c>
      <c r="X6" s="11">
        <f t="shared" si="5"/>
        <v>0</v>
      </c>
      <c r="Y6" s="11">
        <f>小規模!BY15</f>
        <v>0</v>
      </c>
      <c r="Z6" s="11">
        <f>小規模!BZ15</f>
        <v>0</v>
      </c>
      <c r="AA6" s="11" t="str">
        <f t="shared" si="9"/>
        <v>00</v>
      </c>
    </row>
    <row r="7" spans="2:27">
      <c r="B7" s="11">
        <f>小規模!A18</f>
        <v>0</v>
      </c>
      <c r="C7" s="11" t="str">
        <f>小規模!D18</f>
        <v>保育室</v>
      </c>
      <c r="D7" s="11">
        <f>小規模!Q18</f>
        <v>0</v>
      </c>
      <c r="E7" s="11">
        <f>小規模!W18</f>
        <v>0</v>
      </c>
      <c r="F7" s="11">
        <f>小規模!AC18</f>
        <v>0</v>
      </c>
      <c r="G7" s="11">
        <f>小規模!AI18</f>
        <v>0</v>
      </c>
      <c r="H7" s="11" t="str">
        <f>小規模!AO18</f>
        <v/>
      </c>
      <c r="I7" s="11" t="str">
        <f t="shared" si="6"/>
        <v>00</v>
      </c>
      <c r="K7" s="11">
        <f t="shared" si="7"/>
        <v>0</v>
      </c>
      <c r="L7" s="11" t="str">
        <f t="shared" si="0"/>
        <v>保育室</v>
      </c>
      <c r="M7" s="11">
        <f t="shared" si="0"/>
        <v>0</v>
      </c>
      <c r="N7" s="11">
        <f t="shared" si="0"/>
        <v>0</v>
      </c>
      <c r="O7" s="11">
        <f t="shared" si="0"/>
        <v>0</v>
      </c>
      <c r="P7" s="11">
        <f>小規模!BA18</f>
        <v>0</v>
      </c>
      <c r="Q7" s="11" t="str">
        <f>小規模!BG18</f>
        <v/>
      </c>
      <c r="R7" s="11" t="str">
        <f t="shared" si="8"/>
        <v>00</v>
      </c>
      <c r="T7" s="11">
        <f t="shared" si="1"/>
        <v>0</v>
      </c>
      <c r="U7" s="11" t="str">
        <f t="shared" si="2"/>
        <v>保育室</v>
      </c>
      <c r="V7" s="11">
        <f t="shared" si="3"/>
        <v>0</v>
      </c>
      <c r="W7" s="11">
        <f t="shared" si="4"/>
        <v>0</v>
      </c>
      <c r="X7" s="11">
        <f t="shared" si="5"/>
        <v>0</v>
      </c>
      <c r="Y7" s="11">
        <f>小規模!BY18</f>
        <v>0</v>
      </c>
      <c r="Z7" s="11">
        <f>小規模!BZ18</f>
        <v>0</v>
      </c>
      <c r="AA7" s="11" t="str">
        <f t="shared" si="9"/>
        <v>00</v>
      </c>
    </row>
    <row r="8" spans="2:27">
      <c r="B8" s="11">
        <f>小規模!A21</f>
        <v>0</v>
      </c>
      <c r="C8" s="11" t="str">
        <f>小規模!D21</f>
        <v>保育室</v>
      </c>
      <c r="D8" s="11">
        <f>小規模!Q21</f>
        <v>0</v>
      </c>
      <c r="E8" s="11">
        <f>小規模!W21</f>
        <v>0</v>
      </c>
      <c r="F8" s="11">
        <f>小規模!AC21</f>
        <v>0</v>
      </c>
      <c r="G8" s="11">
        <f>小規模!AI21</f>
        <v>0</v>
      </c>
      <c r="H8" s="11" t="str">
        <f>小規模!AO21</f>
        <v/>
      </c>
      <c r="I8" s="11" t="str">
        <f t="shared" si="6"/>
        <v>00</v>
      </c>
      <c r="K8" s="11">
        <f t="shared" si="7"/>
        <v>0</v>
      </c>
      <c r="L8" s="11" t="str">
        <f t="shared" si="0"/>
        <v>保育室</v>
      </c>
      <c r="M8" s="11">
        <f t="shared" si="0"/>
        <v>0</v>
      </c>
      <c r="N8" s="11">
        <f t="shared" si="0"/>
        <v>0</v>
      </c>
      <c r="O8" s="11">
        <f t="shared" si="0"/>
        <v>0</v>
      </c>
      <c r="P8" s="11">
        <f>小規模!BA21</f>
        <v>0</v>
      </c>
      <c r="Q8" s="11" t="str">
        <f>小規模!BG21</f>
        <v/>
      </c>
      <c r="R8" s="11" t="str">
        <f t="shared" si="8"/>
        <v>00</v>
      </c>
      <c r="T8" s="11">
        <f t="shared" si="1"/>
        <v>0</v>
      </c>
      <c r="U8" s="11" t="str">
        <f t="shared" si="2"/>
        <v>保育室</v>
      </c>
      <c r="V8" s="11">
        <f t="shared" si="3"/>
        <v>0</v>
      </c>
      <c r="W8" s="11">
        <f t="shared" si="4"/>
        <v>0</v>
      </c>
      <c r="X8" s="11">
        <f t="shared" si="5"/>
        <v>0</v>
      </c>
      <c r="Y8" s="11">
        <f>小規模!BY21</f>
        <v>0</v>
      </c>
      <c r="Z8" s="11">
        <f>小規模!BZ21</f>
        <v>0</v>
      </c>
      <c r="AA8" s="11" t="str">
        <f t="shared" si="9"/>
        <v>00</v>
      </c>
    </row>
    <row r="9" spans="2:27">
      <c r="B9" s="11">
        <f>小規模!A24</f>
        <v>0</v>
      </c>
      <c r="C9" s="11" t="str">
        <f>小規模!D24</f>
        <v>保育室</v>
      </c>
      <c r="D9" s="11">
        <f>小規模!Q24</f>
        <v>0</v>
      </c>
      <c r="E9" s="11">
        <f>小規模!W24</f>
        <v>0</v>
      </c>
      <c r="F9" s="11">
        <f>小規模!AC24</f>
        <v>0</v>
      </c>
      <c r="G9" s="11">
        <f>小規模!AI24</f>
        <v>0</v>
      </c>
      <c r="H9" s="11" t="str">
        <f>小規模!AO24</f>
        <v/>
      </c>
      <c r="I9" s="11" t="str">
        <f t="shared" si="6"/>
        <v>00</v>
      </c>
      <c r="K9" s="11">
        <f t="shared" si="7"/>
        <v>0</v>
      </c>
      <c r="L9" s="11" t="str">
        <f t="shared" si="0"/>
        <v>保育室</v>
      </c>
      <c r="M9" s="11">
        <f t="shared" si="0"/>
        <v>0</v>
      </c>
      <c r="N9" s="11">
        <f t="shared" si="0"/>
        <v>0</v>
      </c>
      <c r="O9" s="11">
        <f t="shared" si="0"/>
        <v>0</v>
      </c>
      <c r="P9" s="11">
        <f>小規模!BA24</f>
        <v>0</v>
      </c>
      <c r="Q9" s="11" t="str">
        <f>小規模!BG24</f>
        <v/>
      </c>
      <c r="R9" s="11" t="str">
        <f t="shared" si="8"/>
        <v>00</v>
      </c>
      <c r="T9" s="11">
        <f t="shared" si="1"/>
        <v>0</v>
      </c>
      <c r="U9" s="11" t="str">
        <f t="shared" si="2"/>
        <v>保育室</v>
      </c>
      <c r="V9" s="11">
        <f t="shared" si="3"/>
        <v>0</v>
      </c>
      <c r="W9" s="11">
        <f t="shared" si="4"/>
        <v>0</v>
      </c>
      <c r="X9" s="11">
        <f t="shared" si="5"/>
        <v>0</v>
      </c>
      <c r="Y9" s="11">
        <f>小規模!BY24</f>
        <v>0</v>
      </c>
      <c r="Z9" s="11">
        <f>小規模!BZ24</f>
        <v>0</v>
      </c>
      <c r="AA9" s="11" t="str">
        <f t="shared" si="9"/>
        <v>00</v>
      </c>
    </row>
    <row r="10" spans="2:27">
      <c r="B10" s="11">
        <f>小規模!A27</f>
        <v>0</v>
      </c>
      <c r="C10" s="11" t="str">
        <f>小規模!D27</f>
        <v>保育室</v>
      </c>
      <c r="D10" s="11">
        <f>小規模!Q27</f>
        <v>0</v>
      </c>
      <c r="E10" s="11">
        <f>小規模!W27</f>
        <v>0</v>
      </c>
      <c r="F10" s="11">
        <f>小規模!AC27</f>
        <v>0</v>
      </c>
      <c r="G10" s="11">
        <f>小規模!AI27</f>
        <v>0</v>
      </c>
      <c r="H10" s="11" t="str">
        <f>小規模!AO27</f>
        <v/>
      </c>
      <c r="I10" s="11" t="str">
        <f t="shared" si="6"/>
        <v>00</v>
      </c>
      <c r="K10" s="11">
        <f t="shared" si="7"/>
        <v>0</v>
      </c>
      <c r="L10" s="11" t="str">
        <f t="shared" si="0"/>
        <v>保育室</v>
      </c>
      <c r="M10" s="11">
        <f t="shared" si="0"/>
        <v>0</v>
      </c>
      <c r="N10" s="11">
        <f t="shared" si="0"/>
        <v>0</v>
      </c>
      <c r="O10" s="11">
        <f t="shared" si="0"/>
        <v>0</v>
      </c>
      <c r="P10" s="11">
        <f>小規模!BA27</f>
        <v>0</v>
      </c>
      <c r="Q10" s="11" t="str">
        <f>小規模!BG27</f>
        <v/>
      </c>
      <c r="R10" s="11" t="str">
        <f t="shared" si="8"/>
        <v>00</v>
      </c>
      <c r="T10" s="11">
        <f t="shared" si="1"/>
        <v>0</v>
      </c>
      <c r="U10" s="11" t="str">
        <f t="shared" si="2"/>
        <v>保育室</v>
      </c>
      <c r="V10" s="11">
        <f t="shared" si="3"/>
        <v>0</v>
      </c>
      <c r="W10" s="11">
        <f t="shared" si="4"/>
        <v>0</v>
      </c>
      <c r="X10" s="11">
        <f t="shared" si="5"/>
        <v>0</v>
      </c>
      <c r="Y10" s="11">
        <f>小規模!BY27</f>
        <v>0</v>
      </c>
      <c r="Z10" s="11">
        <f>小規模!BZ27</f>
        <v>0</v>
      </c>
      <c r="AA10" s="11" t="str">
        <f t="shared" si="9"/>
        <v>00</v>
      </c>
    </row>
    <row r="11" spans="2:27">
      <c r="B11" s="11">
        <f>小規模!A30</f>
        <v>0</v>
      </c>
      <c r="C11" s="11" t="str">
        <f>小規模!D30</f>
        <v>保育室</v>
      </c>
      <c r="D11" s="11">
        <f>小規模!Q30</f>
        <v>0</v>
      </c>
      <c r="E11" s="11">
        <f>小規模!W30</f>
        <v>0</v>
      </c>
      <c r="F11" s="11">
        <f>小規模!AC30</f>
        <v>0</v>
      </c>
      <c r="G11" s="11">
        <f>小規模!AI30</f>
        <v>0</v>
      </c>
      <c r="H11" s="11" t="str">
        <f>小規模!AO30</f>
        <v/>
      </c>
      <c r="I11" s="11" t="str">
        <f t="shared" si="6"/>
        <v>00</v>
      </c>
      <c r="K11" s="11">
        <f t="shared" si="7"/>
        <v>0</v>
      </c>
      <c r="L11" s="11" t="str">
        <f t="shared" si="0"/>
        <v>保育室</v>
      </c>
      <c r="M11" s="11">
        <f t="shared" si="0"/>
        <v>0</v>
      </c>
      <c r="N11" s="11">
        <f t="shared" si="0"/>
        <v>0</v>
      </c>
      <c r="O11" s="11">
        <f t="shared" si="0"/>
        <v>0</v>
      </c>
      <c r="P11" s="11">
        <f>小規模!BA30</f>
        <v>0</v>
      </c>
      <c r="Q11" s="11" t="str">
        <f>小規模!BG30</f>
        <v/>
      </c>
      <c r="R11" s="11" t="str">
        <f t="shared" si="8"/>
        <v>00</v>
      </c>
      <c r="T11" s="11">
        <f t="shared" si="1"/>
        <v>0</v>
      </c>
      <c r="U11" s="11" t="str">
        <f t="shared" si="2"/>
        <v>保育室</v>
      </c>
      <c r="V11" s="11">
        <f t="shared" si="3"/>
        <v>0</v>
      </c>
      <c r="W11" s="11">
        <f t="shared" si="4"/>
        <v>0</v>
      </c>
      <c r="X11" s="11">
        <f t="shared" si="5"/>
        <v>0</v>
      </c>
      <c r="Y11" s="11">
        <f>小規模!BY30</f>
        <v>0</v>
      </c>
      <c r="Z11" s="11">
        <f>小規模!BZ30</f>
        <v>0</v>
      </c>
      <c r="AA11" s="11" t="str">
        <f t="shared" si="9"/>
        <v>00</v>
      </c>
    </row>
    <row r="12" spans="2:27">
      <c r="B12" s="11">
        <f>小規模!A33</f>
        <v>0</v>
      </c>
      <c r="C12" s="11" t="str">
        <f>小規模!D33</f>
        <v>保育室</v>
      </c>
      <c r="D12" s="11">
        <f>小規模!Q33</f>
        <v>0</v>
      </c>
      <c r="E12" s="11">
        <f>小規模!W33</f>
        <v>0</v>
      </c>
      <c r="F12" s="11">
        <f>小規模!AC33</f>
        <v>0</v>
      </c>
      <c r="G12" s="11">
        <f>小規模!AI33</f>
        <v>0</v>
      </c>
      <c r="H12" s="11" t="str">
        <f>小規模!AO33</f>
        <v/>
      </c>
      <c r="I12" s="11" t="str">
        <f t="shared" si="6"/>
        <v>00</v>
      </c>
      <c r="K12" s="11">
        <f t="shared" si="7"/>
        <v>0</v>
      </c>
      <c r="L12" s="11" t="str">
        <f t="shared" si="0"/>
        <v>保育室</v>
      </c>
      <c r="M12" s="11">
        <f t="shared" si="0"/>
        <v>0</v>
      </c>
      <c r="N12" s="11">
        <f t="shared" si="0"/>
        <v>0</v>
      </c>
      <c r="O12" s="11">
        <f t="shared" si="0"/>
        <v>0</v>
      </c>
      <c r="P12" s="11">
        <f>小規模!BA33</f>
        <v>0</v>
      </c>
      <c r="Q12" s="11" t="str">
        <f>小規模!BG33</f>
        <v/>
      </c>
      <c r="R12" s="11" t="str">
        <f t="shared" si="8"/>
        <v>00</v>
      </c>
      <c r="T12" s="11">
        <f t="shared" si="1"/>
        <v>0</v>
      </c>
      <c r="U12" s="11" t="str">
        <f t="shared" si="2"/>
        <v>保育室</v>
      </c>
      <c r="V12" s="11">
        <f t="shared" si="3"/>
        <v>0</v>
      </c>
      <c r="W12" s="11">
        <f t="shared" si="4"/>
        <v>0</v>
      </c>
      <c r="X12" s="11">
        <f t="shared" si="5"/>
        <v>0</v>
      </c>
      <c r="Y12" s="11">
        <f>小規模!BY33</f>
        <v>0</v>
      </c>
      <c r="Z12" s="11">
        <f>小規模!BZ33</f>
        <v>0</v>
      </c>
      <c r="AA12" s="11" t="str">
        <f t="shared" si="9"/>
        <v>00</v>
      </c>
    </row>
    <row r="13" spans="2:27">
      <c r="B13" s="11">
        <f>小規模!A36</f>
        <v>0</v>
      </c>
      <c r="C13" s="11" t="str">
        <f>小規模!D36</f>
        <v>保育室</v>
      </c>
      <c r="D13" s="11">
        <f>小規模!Q36</f>
        <v>0</v>
      </c>
      <c r="E13" s="11">
        <f>小規模!W36</f>
        <v>0</v>
      </c>
      <c r="F13" s="11">
        <f>小規模!AC36</f>
        <v>0</v>
      </c>
      <c r="G13" s="11">
        <f>小規模!AI36</f>
        <v>0</v>
      </c>
      <c r="H13" s="11" t="str">
        <f>小規模!AO36</f>
        <v/>
      </c>
      <c r="I13" s="11" t="str">
        <f t="shared" si="6"/>
        <v>00</v>
      </c>
      <c r="K13" s="11">
        <f t="shared" si="7"/>
        <v>0</v>
      </c>
      <c r="L13" s="11" t="str">
        <f t="shared" si="0"/>
        <v>保育室</v>
      </c>
      <c r="M13" s="11">
        <f t="shared" si="0"/>
        <v>0</v>
      </c>
      <c r="N13" s="11">
        <f t="shared" si="0"/>
        <v>0</v>
      </c>
      <c r="O13" s="11">
        <f t="shared" si="0"/>
        <v>0</v>
      </c>
      <c r="P13" s="11">
        <f>小規模!BA36</f>
        <v>0</v>
      </c>
      <c r="Q13" s="11" t="str">
        <f>小規模!BG36</f>
        <v/>
      </c>
      <c r="R13" s="11" t="str">
        <f t="shared" si="8"/>
        <v>00</v>
      </c>
      <c r="T13" s="11">
        <f t="shared" si="1"/>
        <v>0</v>
      </c>
      <c r="U13" s="11" t="str">
        <f t="shared" si="2"/>
        <v>保育室</v>
      </c>
      <c r="V13" s="11">
        <f t="shared" si="3"/>
        <v>0</v>
      </c>
      <c r="W13" s="11">
        <f t="shared" si="4"/>
        <v>0</v>
      </c>
      <c r="X13" s="11">
        <f t="shared" si="5"/>
        <v>0</v>
      </c>
      <c r="Y13" s="11">
        <f>小規模!BY36</f>
        <v>0</v>
      </c>
      <c r="Z13" s="11">
        <f>小規模!BZ36</f>
        <v>0</v>
      </c>
      <c r="AA13" s="11" t="str">
        <f t="shared" si="9"/>
        <v>00</v>
      </c>
    </row>
    <row r="14" spans="2:27">
      <c r="B14" s="11">
        <f>小規模!A39</f>
        <v>0</v>
      </c>
      <c r="C14" s="11" t="str">
        <f>小規模!D39</f>
        <v>保育室</v>
      </c>
      <c r="D14" s="11">
        <f>小規模!Q39</f>
        <v>0</v>
      </c>
      <c r="E14" s="11">
        <f>小規模!W39</f>
        <v>0</v>
      </c>
      <c r="F14" s="11">
        <f>小規模!AC39</f>
        <v>0</v>
      </c>
      <c r="G14" s="11">
        <f>小規模!AI39</f>
        <v>0</v>
      </c>
      <c r="H14" s="11" t="str">
        <f>小規模!AO39</f>
        <v/>
      </c>
      <c r="I14" s="11" t="str">
        <f t="shared" si="6"/>
        <v>00</v>
      </c>
      <c r="K14" s="11">
        <f t="shared" si="7"/>
        <v>0</v>
      </c>
      <c r="L14" s="11" t="str">
        <f t="shared" si="0"/>
        <v>保育室</v>
      </c>
      <c r="M14" s="11">
        <f t="shared" si="0"/>
        <v>0</v>
      </c>
      <c r="N14" s="11">
        <f t="shared" si="0"/>
        <v>0</v>
      </c>
      <c r="O14" s="11">
        <f t="shared" si="0"/>
        <v>0</v>
      </c>
      <c r="P14" s="11">
        <f>小規模!BA39</f>
        <v>0</v>
      </c>
      <c r="Q14" s="11" t="str">
        <f>小規模!BG39</f>
        <v/>
      </c>
      <c r="R14" s="11" t="str">
        <f t="shared" si="8"/>
        <v>00</v>
      </c>
      <c r="T14" s="11">
        <f t="shared" si="1"/>
        <v>0</v>
      </c>
      <c r="U14" s="11" t="str">
        <f t="shared" si="2"/>
        <v>保育室</v>
      </c>
      <c r="V14" s="11">
        <f t="shared" si="3"/>
        <v>0</v>
      </c>
      <c r="W14" s="11">
        <f t="shared" si="4"/>
        <v>0</v>
      </c>
      <c r="X14" s="11">
        <f t="shared" si="5"/>
        <v>0</v>
      </c>
      <c r="Y14" s="11">
        <f>小規模!BY39</f>
        <v>0</v>
      </c>
      <c r="Z14" s="11">
        <f>小規模!BZ39</f>
        <v>0</v>
      </c>
      <c r="AA14" s="11" t="str">
        <f t="shared" si="9"/>
        <v>00</v>
      </c>
    </row>
    <row r="15" spans="2:27">
      <c r="B15" s="11">
        <f>小規模!A42</f>
        <v>0</v>
      </c>
      <c r="C15" s="11" t="str">
        <f>小規模!D42</f>
        <v>保育室</v>
      </c>
      <c r="D15" s="11">
        <f>小規模!Q42</f>
        <v>0</v>
      </c>
      <c r="E15" s="11">
        <f>小規模!W42</f>
        <v>0</v>
      </c>
      <c r="F15" s="11">
        <f>小規模!AC42</f>
        <v>0</v>
      </c>
      <c r="G15" s="11">
        <f>小規模!AI42</f>
        <v>0</v>
      </c>
      <c r="H15" s="11" t="str">
        <f>小規模!AO42</f>
        <v/>
      </c>
      <c r="I15" s="11" t="str">
        <f t="shared" si="6"/>
        <v>00</v>
      </c>
      <c r="K15" s="11">
        <f t="shared" si="7"/>
        <v>0</v>
      </c>
      <c r="L15" s="11" t="str">
        <f t="shared" si="0"/>
        <v>保育室</v>
      </c>
      <c r="M15" s="11">
        <f t="shared" si="0"/>
        <v>0</v>
      </c>
      <c r="N15" s="11">
        <f t="shared" si="0"/>
        <v>0</v>
      </c>
      <c r="O15" s="11">
        <f t="shared" si="0"/>
        <v>0</v>
      </c>
      <c r="P15" s="11">
        <f>小規模!BA42</f>
        <v>0</v>
      </c>
      <c r="Q15" s="11" t="str">
        <f>小規模!BG42</f>
        <v/>
      </c>
      <c r="R15" s="11" t="str">
        <f t="shared" si="8"/>
        <v>00</v>
      </c>
      <c r="T15" s="11">
        <f t="shared" si="1"/>
        <v>0</v>
      </c>
      <c r="U15" s="11" t="str">
        <f t="shared" si="2"/>
        <v>保育室</v>
      </c>
      <c r="V15" s="11">
        <f t="shared" si="3"/>
        <v>0</v>
      </c>
      <c r="W15" s="11">
        <f t="shared" si="4"/>
        <v>0</v>
      </c>
      <c r="X15" s="11">
        <f t="shared" si="5"/>
        <v>0</v>
      </c>
      <c r="Y15" s="11">
        <f>小規模!BY42</f>
        <v>0</v>
      </c>
      <c r="Z15" s="11">
        <f>小規模!BZ42</f>
        <v>0</v>
      </c>
      <c r="AA15" s="11" t="str">
        <f t="shared" si="9"/>
        <v>00</v>
      </c>
    </row>
    <row r="16" spans="2:27">
      <c r="B16" s="11">
        <f>小規模!A45</f>
        <v>0</v>
      </c>
      <c r="C16" s="11" t="str">
        <f>小規模!D45</f>
        <v>保育室</v>
      </c>
      <c r="D16" s="11">
        <f>小規模!Q45</f>
        <v>0</v>
      </c>
      <c r="E16" s="11">
        <f>小規模!W45</f>
        <v>0</v>
      </c>
      <c r="F16" s="11">
        <f>小規模!AC45</f>
        <v>0</v>
      </c>
      <c r="G16" s="11">
        <f>小規模!AI45</f>
        <v>0</v>
      </c>
      <c r="H16" s="11" t="str">
        <f>小規模!AO45</f>
        <v/>
      </c>
      <c r="I16" s="11" t="str">
        <f t="shared" si="6"/>
        <v>00</v>
      </c>
      <c r="K16" s="11">
        <f t="shared" si="7"/>
        <v>0</v>
      </c>
      <c r="L16" s="11" t="str">
        <f t="shared" si="0"/>
        <v>保育室</v>
      </c>
      <c r="M16" s="11">
        <f t="shared" si="0"/>
        <v>0</v>
      </c>
      <c r="N16" s="11">
        <f t="shared" si="0"/>
        <v>0</v>
      </c>
      <c r="O16" s="11">
        <f t="shared" si="0"/>
        <v>0</v>
      </c>
      <c r="P16" s="11">
        <f>小規模!BA45</f>
        <v>0</v>
      </c>
      <c r="Q16" s="11" t="str">
        <f>小規模!BG45</f>
        <v/>
      </c>
      <c r="R16" s="11" t="str">
        <f t="shared" si="8"/>
        <v>00</v>
      </c>
      <c r="T16" s="11">
        <f t="shared" si="1"/>
        <v>0</v>
      </c>
      <c r="U16" s="11" t="str">
        <f t="shared" si="2"/>
        <v>保育室</v>
      </c>
      <c r="V16" s="11">
        <f t="shared" si="3"/>
        <v>0</v>
      </c>
      <c r="W16" s="11">
        <f t="shared" si="4"/>
        <v>0</v>
      </c>
      <c r="X16" s="11">
        <f t="shared" si="5"/>
        <v>0</v>
      </c>
      <c r="Y16" s="11">
        <f>小規模!BY45</f>
        <v>0</v>
      </c>
      <c r="Z16" s="11">
        <f>小規模!BZ45</f>
        <v>0</v>
      </c>
      <c r="AA16" s="11" t="str">
        <f t="shared" si="9"/>
        <v>00</v>
      </c>
    </row>
    <row r="18" spans="2:23">
      <c r="B18" t="s">
        <v>20</v>
      </c>
      <c r="C18" s="12"/>
      <c r="D18">
        <f>SUM(D20:D43)</f>
        <v>0</v>
      </c>
      <c r="K18" t="s">
        <v>21</v>
      </c>
      <c r="L18" s="12"/>
      <c r="M18">
        <f>SUM(M20:M43)</f>
        <v>0</v>
      </c>
      <c r="T18" t="s">
        <v>22</v>
      </c>
      <c r="U18" s="12"/>
      <c r="V18">
        <f>SUM(V20:V43)</f>
        <v>0</v>
      </c>
    </row>
    <row r="19" spans="2:23" ht="27">
      <c r="B19" s="14" t="s">
        <v>2</v>
      </c>
      <c r="C19" s="15" t="s">
        <v>32</v>
      </c>
      <c r="D19" s="14" t="s">
        <v>15</v>
      </c>
      <c r="E19" s="14"/>
      <c r="K19" s="14" t="s">
        <v>2</v>
      </c>
      <c r="L19" s="15" t="s">
        <v>32</v>
      </c>
      <c r="M19" s="14" t="s">
        <v>15</v>
      </c>
      <c r="N19" s="14"/>
      <c r="T19" s="14" t="s">
        <v>2</v>
      </c>
      <c r="U19" s="15" t="s">
        <v>32</v>
      </c>
      <c r="V19" s="14" t="s">
        <v>15</v>
      </c>
      <c r="W19" s="14"/>
    </row>
    <row r="20" spans="2:23" s="14" customFormat="1">
      <c r="B20" s="16">
        <v>10</v>
      </c>
      <c r="C20" s="12">
        <v>0</v>
      </c>
      <c r="D20">
        <f>SUMIF($I$4:$I$16,B20,$G$4:$G$16)</f>
        <v>0</v>
      </c>
      <c r="E20"/>
      <c r="K20" s="16">
        <v>10</v>
      </c>
      <c r="L20" s="12">
        <v>0</v>
      </c>
      <c r="M20">
        <f>SUMIF($R$4:$R$16,K20,$P$4:$P$16)</f>
        <v>0</v>
      </c>
      <c r="N20"/>
      <c r="T20" s="16">
        <v>10</v>
      </c>
      <c r="U20" s="12">
        <v>0</v>
      </c>
      <c r="V20">
        <f t="shared" ref="V20:V43" si="10">SUMIF($AA$4:$AA$16,T20,$Y$4:$Y$16)</f>
        <v>0</v>
      </c>
      <c r="W20"/>
    </row>
    <row r="21" spans="2:23">
      <c r="B21" s="16">
        <v>11</v>
      </c>
      <c r="C21" s="12">
        <v>0</v>
      </c>
      <c r="D21">
        <f t="shared" ref="D21:D43" si="11">SUMIF($I$4:$I$16,B21,$G$4:$G$16)</f>
        <v>0</v>
      </c>
      <c r="K21" s="16">
        <v>11</v>
      </c>
      <c r="L21" s="12">
        <v>0</v>
      </c>
      <c r="M21">
        <f t="shared" ref="M21:M42" si="12">SUMIF($R$4:$R$16,K21,$P$4:$P$16)</f>
        <v>0</v>
      </c>
      <c r="T21" s="16">
        <v>11</v>
      </c>
      <c r="U21" s="12">
        <v>0</v>
      </c>
      <c r="V21">
        <f t="shared" si="10"/>
        <v>0</v>
      </c>
    </row>
    <row r="22" spans="2:23">
      <c r="B22" s="16">
        <v>12</v>
      </c>
      <c r="C22" s="12">
        <v>1</v>
      </c>
      <c r="D22">
        <f t="shared" si="11"/>
        <v>0</v>
      </c>
      <c r="K22" s="16">
        <v>12</v>
      </c>
      <c r="L22" s="12">
        <v>1</v>
      </c>
      <c r="M22">
        <f t="shared" si="12"/>
        <v>0</v>
      </c>
      <c r="T22" s="16">
        <v>12</v>
      </c>
      <c r="U22" s="12">
        <v>1</v>
      </c>
      <c r="V22">
        <f t="shared" si="10"/>
        <v>0</v>
      </c>
    </row>
    <row r="23" spans="2:23">
      <c r="B23" s="16">
        <v>13</v>
      </c>
      <c r="C23" s="12">
        <v>1</v>
      </c>
      <c r="D23">
        <f t="shared" si="11"/>
        <v>0</v>
      </c>
      <c r="K23" s="16">
        <v>13</v>
      </c>
      <c r="L23" s="12">
        <v>1</v>
      </c>
      <c r="M23">
        <f t="shared" si="12"/>
        <v>0</v>
      </c>
      <c r="T23" s="16">
        <v>13</v>
      </c>
      <c r="U23" s="12">
        <v>1</v>
      </c>
      <c r="V23">
        <f t="shared" si="10"/>
        <v>0</v>
      </c>
    </row>
    <row r="24" spans="2:23">
      <c r="B24" s="16">
        <v>14</v>
      </c>
      <c r="C24" s="12">
        <v>1</v>
      </c>
      <c r="D24">
        <f t="shared" si="11"/>
        <v>0</v>
      </c>
      <c r="K24" s="16">
        <v>14</v>
      </c>
      <c r="L24" s="12">
        <v>1</v>
      </c>
      <c r="M24">
        <f t="shared" si="12"/>
        <v>0</v>
      </c>
      <c r="T24" s="16">
        <v>14</v>
      </c>
      <c r="U24" s="12">
        <v>1</v>
      </c>
      <c r="V24">
        <f t="shared" si="10"/>
        <v>0</v>
      </c>
    </row>
    <row r="25" spans="2:23">
      <c r="B25" s="16">
        <v>15</v>
      </c>
      <c r="C25" s="12">
        <v>1</v>
      </c>
      <c r="D25">
        <f t="shared" si="11"/>
        <v>0</v>
      </c>
      <c r="K25" s="16">
        <v>15</v>
      </c>
      <c r="L25" s="12">
        <v>1</v>
      </c>
      <c r="M25">
        <f t="shared" si="12"/>
        <v>0</v>
      </c>
      <c r="T25" s="16">
        <v>15</v>
      </c>
      <c r="U25" s="12">
        <v>1</v>
      </c>
      <c r="V25">
        <f t="shared" si="10"/>
        <v>0</v>
      </c>
    </row>
    <row r="26" spans="2:23">
      <c r="B26" s="16">
        <v>20</v>
      </c>
      <c r="C26" s="12">
        <v>0</v>
      </c>
      <c r="D26">
        <f t="shared" si="11"/>
        <v>0</v>
      </c>
      <c r="K26" s="16">
        <v>20</v>
      </c>
      <c r="L26" s="12">
        <v>0</v>
      </c>
      <c r="M26">
        <f t="shared" si="12"/>
        <v>0</v>
      </c>
      <c r="T26" s="16">
        <v>20</v>
      </c>
      <c r="U26" s="12">
        <v>0</v>
      </c>
      <c r="V26">
        <f t="shared" si="10"/>
        <v>0</v>
      </c>
    </row>
    <row r="27" spans="2:23">
      <c r="B27" s="16">
        <v>21</v>
      </c>
      <c r="C27" s="12">
        <v>0</v>
      </c>
      <c r="D27">
        <f t="shared" si="11"/>
        <v>0</v>
      </c>
      <c r="K27" s="16">
        <v>21</v>
      </c>
      <c r="L27" s="12">
        <v>0</v>
      </c>
      <c r="M27">
        <f t="shared" si="12"/>
        <v>0</v>
      </c>
      <c r="T27" s="16">
        <v>21</v>
      </c>
      <c r="U27" s="12">
        <v>0</v>
      </c>
      <c r="V27">
        <f t="shared" si="10"/>
        <v>0</v>
      </c>
    </row>
    <row r="28" spans="2:23">
      <c r="B28" s="16">
        <v>22</v>
      </c>
      <c r="C28" s="12">
        <v>2</v>
      </c>
      <c r="D28">
        <f t="shared" si="11"/>
        <v>0</v>
      </c>
      <c r="K28" s="16">
        <v>22</v>
      </c>
      <c r="L28" s="12">
        <v>2</v>
      </c>
      <c r="M28">
        <f t="shared" si="12"/>
        <v>0</v>
      </c>
      <c r="T28" s="16">
        <v>22</v>
      </c>
      <c r="U28" s="12">
        <v>2</v>
      </c>
      <c r="V28">
        <f t="shared" si="10"/>
        <v>0</v>
      </c>
    </row>
    <row r="29" spans="2:23">
      <c r="B29" s="16">
        <v>23</v>
      </c>
      <c r="C29" s="12">
        <v>2</v>
      </c>
      <c r="D29">
        <f t="shared" si="11"/>
        <v>0</v>
      </c>
      <c r="K29" s="16">
        <v>23</v>
      </c>
      <c r="L29" s="12">
        <v>2</v>
      </c>
      <c r="M29">
        <f t="shared" si="12"/>
        <v>0</v>
      </c>
      <c r="T29" s="16">
        <v>23</v>
      </c>
      <c r="U29" s="12">
        <v>2</v>
      </c>
      <c r="V29">
        <f t="shared" si="10"/>
        <v>0</v>
      </c>
    </row>
    <row r="30" spans="2:23">
      <c r="B30" s="16">
        <v>24</v>
      </c>
      <c r="C30" s="12">
        <v>2</v>
      </c>
      <c r="D30">
        <f t="shared" si="11"/>
        <v>0</v>
      </c>
      <c r="K30" s="16">
        <v>24</v>
      </c>
      <c r="L30" s="12">
        <v>2</v>
      </c>
      <c r="M30">
        <f t="shared" si="12"/>
        <v>0</v>
      </c>
      <c r="T30" s="16">
        <v>24</v>
      </c>
      <c r="U30" s="12">
        <v>2</v>
      </c>
      <c r="V30">
        <f t="shared" si="10"/>
        <v>0</v>
      </c>
    </row>
    <row r="31" spans="2:23">
      <c r="B31" s="16">
        <v>25</v>
      </c>
      <c r="C31" s="12">
        <v>2</v>
      </c>
      <c r="D31">
        <f t="shared" si="11"/>
        <v>0</v>
      </c>
      <c r="K31" s="16">
        <v>25</v>
      </c>
      <c r="L31" s="12">
        <v>2</v>
      </c>
      <c r="M31">
        <f t="shared" si="12"/>
        <v>0</v>
      </c>
      <c r="T31" s="16">
        <v>25</v>
      </c>
      <c r="U31" s="12">
        <v>2</v>
      </c>
      <c r="V31">
        <f t="shared" si="10"/>
        <v>0</v>
      </c>
    </row>
    <row r="32" spans="2:23">
      <c r="B32" s="16">
        <v>30</v>
      </c>
      <c r="C32" s="12">
        <v>0</v>
      </c>
      <c r="D32">
        <f t="shared" si="11"/>
        <v>0</v>
      </c>
      <c r="K32" s="16">
        <v>30</v>
      </c>
      <c r="L32" s="12">
        <v>0</v>
      </c>
      <c r="M32">
        <f t="shared" si="12"/>
        <v>0</v>
      </c>
      <c r="T32" s="16">
        <v>30</v>
      </c>
      <c r="U32" s="12">
        <v>0</v>
      </c>
      <c r="V32">
        <f t="shared" si="10"/>
        <v>0</v>
      </c>
    </row>
    <row r="33" spans="2:23">
      <c r="B33" s="16">
        <v>31</v>
      </c>
      <c r="C33" s="12">
        <v>0</v>
      </c>
      <c r="D33">
        <f t="shared" si="11"/>
        <v>0</v>
      </c>
      <c r="K33" s="16">
        <v>31</v>
      </c>
      <c r="L33" s="12">
        <v>0</v>
      </c>
      <c r="M33">
        <f t="shared" si="12"/>
        <v>0</v>
      </c>
      <c r="T33" s="16">
        <v>31</v>
      </c>
      <c r="U33" s="12">
        <v>0</v>
      </c>
      <c r="V33">
        <f t="shared" si="10"/>
        <v>0</v>
      </c>
    </row>
    <row r="34" spans="2:23">
      <c r="B34" s="16">
        <v>32</v>
      </c>
      <c r="C34" s="12">
        <v>3</v>
      </c>
      <c r="D34">
        <f t="shared" si="11"/>
        <v>0</v>
      </c>
      <c r="K34" s="16">
        <v>32</v>
      </c>
      <c r="L34" s="12">
        <v>3</v>
      </c>
      <c r="M34">
        <f t="shared" si="12"/>
        <v>0</v>
      </c>
      <c r="T34" s="16">
        <v>32</v>
      </c>
      <c r="U34" s="12">
        <v>3</v>
      </c>
      <c r="V34">
        <f t="shared" si="10"/>
        <v>0</v>
      </c>
    </row>
    <row r="35" spans="2:23">
      <c r="B35" s="16">
        <v>33</v>
      </c>
      <c r="C35" s="12">
        <v>3</v>
      </c>
      <c r="D35">
        <f t="shared" si="11"/>
        <v>0</v>
      </c>
      <c r="K35" s="16">
        <v>33</v>
      </c>
      <c r="L35" s="12">
        <v>3</v>
      </c>
      <c r="M35">
        <f t="shared" si="12"/>
        <v>0</v>
      </c>
      <c r="T35" s="16">
        <v>33</v>
      </c>
      <c r="U35" s="12">
        <v>3</v>
      </c>
      <c r="V35">
        <f t="shared" si="10"/>
        <v>0</v>
      </c>
    </row>
    <row r="36" spans="2:23">
      <c r="B36" s="16">
        <v>34</v>
      </c>
      <c r="C36" s="12">
        <v>3</v>
      </c>
      <c r="D36">
        <f t="shared" si="11"/>
        <v>0</v>
      </c>
      <c r="E36" s="14"/>
      <c r="K36" s="16">
        <v>34</v>
      </c>
      <c r="L36" s="12">
        <v>3</v>
      </c>
      <c r="M36">
        <f t="shared" si="12"/>
        <v>0</v>
      </c>
      <c r="N36" s="14"/>
      <c r="T36" s="16">
        <v>34</v>
      </c>
      <c r="U36" s="12">
        <v>3</v>
      </c>
      <c r="V36">
        <f t="shared" si="10"/>
        <v>0</v>
      </c>
      <c r="W36" s="14"/>
    </row>
    <row r="37" spans="2:23">
      <c r="B37" s="16">
        <v>35</v>
      </c>
      <c r="C37" s="12">
        <v>3</v>
      </c>
      <c r="D37">
        <f t="shared" si="11"/>
        <v>0</v>
      </c>
      <c r="K37" s="16">
        <v>35</v>
      </c>
      <c r="L37" s="12">
        <v>3</v>
      </c>
      <c r="M37">
        <f t="shared" si="12"/>
        <v>0</v>
      </c>
      <c r="T37" s="16">
        <v>35</v>
      </c>
      <c r="U37" s="12">
        <v>3</v>
      </c>
      <c r="V37">
        <f t="shared" si="10"/>
        <v>0</v>
      </c>
    </row>
    <row r="38" spans="2:23">
      <c r="B38" s="16">
        <v>40</v>
      </c>
      <c r="C38" s="12">
        <v>0</v>
      </c>
      <c r="D38">
        <f t="shared" si="11"/>
        <v>0</v>
      </c>
      <c r="K38" s="16">
        <v>40</v>
      </c>
      <c r="L38" s="12">
        <v>0</v>
      </c>
      <c r="M38">
        <f t="shared" si="12"/>
        <v>0</v>
      </c>
      <c r="T38" s="16">
        <v>40</v>
      </c>
      <c r="U38" s="12">
        <v>0</v>
      </c>
      <c r="V38">
        <f t="shared" si="10"/>
        <v>0</v>
      </c>
    </row>
    <row r="39" spans="2:23">
      <c r="B39" s="16">
        <v>41</v>
      </c>
      <c r="C39" s="12">
        <v>0</v>
      </c>
      <c r="D39">
        <f t="shared" si="11"/>
        <v>0</v>
      </c>
      <c r="K39" s="16">
        <v>41</v>
      </c>
      <c r="L39" s="12">
        <v>0</v>
      </c>
      <c r="M39">
        <f t="shared" si="12"/>
        <v>0</v>
      </c>
      <c r="T39" s="16">
        <v>41</v>
      </c>
      <c r="U39" s="12">
        <v>0</v>
      </c>
      <c r="V39">
        <f t="shared" si="10"/>
        <v>0</v>
      </c>
    </row>
    <row r="40" spans="2:23">
      <c r="B40" s="16">
        <v>42</v>
      </c>
      <c r="C40" s="12">
        <v>4</v>
      </c>
      <c r="D40">
        <f t="shared" si="11"/>
        <v>0</v>
      </c>
      <c r="K40" s="16">
        <v>42</v>
      </c>
      <c r="L40" s="12">
        <v>4</v>
      </c>
      <c r="M40">
        <f t="shared" si="12"/>
        <v>0</v>
      </c>
      <c r="T40" s="16">
        <v>42</v>
      </c>
      <c r="U40" s="12">
        <v>4</v>
      </c>
      <c r="V40">
        <f t="shared" si="10"/>
        <v>0</v>
      </c>
    </row>
    <row r="41" spans="2:23">
      <c r="B41" s="16">
        <v>43</v>
      </c>
      <c r="C41" s="12">
        <v>4</v>
      </c>
      <c r="D41">
        <f t="shared" si="11"/>
        <v>0</v>
      </c>
      <c r="K41" s="16">
        <v>43</v>
      </c>
      <c r="L41" s="12">
        <v>4</v>
      </c>
      <c r="M41">
        <f t="shared" si="12"/>
        <v>0</v>
      </c>
      <c r="T41" s="16">
        <v>43</v>
      </c>
      <c r="U41" s="12">
        <v>4</v>
      </c>
      <c r="V41">
        <f t="shared" si="10"/>
        <v>0</v>
      </c>
    </row>
    <row r="42" spans="2:23">
      <c r="B42" s="16">
        <v>44</v>
      </c>
      <c r="C42" s="12">
        <v>4</v>
      </c>
      <c r="D42">
        <f t="shared" si="11"/>
        <v>0</v>
      </c>
      <c r="K42" s="16">
        <v>44</v>
      </c>
      <c r="L42" s="12">
        <v>4</v>
      </c>
      <c r="M42">
        <f t="shared" si="12"/>
        <v>0</v>
      </c>
      <c r="T42" s="16">
        <v>44</v>
      </c>
      <c r="U42" s="12">
        <v>4</v>
      </c>
      <c r="V42">
        <f t="shared" si="10"/>
        <v>0</v>
      </c>
    </row>
    <row r="43" spans="2:23">
      <c r="B43" s="16">
        <v>45</v>
      </c>
      <c r="C43" s="12">
        <v>4</v>
      </c>
      <c r="D43">
        <f t="shared" si="11"/>
        <v>0</v>
      </c>
      <c r="K43" s="16">
        <v>45</v>
      </c>
      <c r="L43" s="12">
        <v>4</v>
      </c>
      <c r="M43">
        <f>SUMIF($R$4:$R$16,K43,$P$4:$P$16)</f>
        <v>0</v>
      </c>
      <c r="T43" s="16">
        <v>45</v>
      </c>
      <c r="U43" s="12">
        <v>4</v>
      </c>
      <c r="V43">
        <f t="shared" si="10"/>
        <v>0</v>
      </c>
    </row>
    <row r="44" spans="2:23">
      <c r="C44" s="12"/>
      <c r="L44" s="12"/>
      <c r="U44" s="12"/>
    </row>
    <row r="45" spans="2:23">
      <c r="C45" s="12"/>
      <c r="D45" t="s">
        <v>16</v>
      </c>
      <c r="L45" s="12"/>
      <c r="M45" t="s">
        <v>16</v>
      </c>
      <c r="U45" s="12"/>
      <c r="V45" t="s">
        <v>16</v>
      </c>
    </row>
    <row r="46" spans="2:23">
      <c r="C46" s="12">
        <v>1</v>
      </c>
      <c r="D46">
        <f>SUMIF($C$20:$C$43,C46,$D$20:$D$43)</f>
        <v>0</v>
      </c>
      <c r="L46" s="12">
        <v>1</v>
      </c>
      <c r="M46">
        <f>SUMIF($L$20:$L$43,L46,$M$20:$M$43)</f>
        <v>0</v>
      </c>
      <c r="U46" s="12">
        <v>1</v>
      </c>
      <c r="V46">
        <f>SUMIF($U$20:$U$43,U46,$V$20:$V$43)</f>
        <v>0</v>
      </c>
    </row>
    <row r="47" spans="2:23">
      <c r="C47" s="12">
        <v>2</v>
      </c>
      <c r="D47">
        <f>SUMIF($C$20:$C$43,C47,$D$20:$D$43)</f>
        <v>0</v>
      </c>
      <c r="L47" s="12">
        <v>2</v>
      </c>
      <c r="M47">
        <f t="shared" ref="M47:M49" si="13">SUMIF($L$20:$L$43,L47,$M$20:$M$43)</f>
        <v>0</v>
      </c>
      <c r="U47" s="12">
        <v>2</v>
      </c>
      <c r="V47">
        <f>SUMIF($U$20:$U$43,U47,$V$20:$V$43)</f>
        <v>0</v>
      </c>
    </row>
    <row r="48" spans="2:23">
      <c r="C48" s="12">
        <v>3</v>
      </c>
      <c r="D48">
        <f>SUMIF($C$20:$C$43,C48,$D$20:$D$43)</f>
        <v>0</v>
      </c>
      <c r="L48" s="12">
        <v>3</v>
      </c>
      <c r="M48">
        <f>SUMIF($L$20:$L$43,L48,$M$20:$M$43)</f>
        <v>0</v>
      </c>
      <c r="U48" s="12">
        <v>3</v>
      </c>
      <c r="V48">
        <f>SUMIF($U$20:$U$43,U48,$V$20:$V$43)</f>
        <v>0</v>
      </c>
    </row>
    <row r="49" spans="3:22">
      <c r="C49" s="12">
        <v>4</v>
      </c>
      <c r="D49">
        <f>SUMIF($C$20:$C$43,C49,$D$20:$D$43)</f>
        <v>0</v>
      </c>
      <c r="L49" s="12">
        <v>4</v>
      </c>
      <c r="M49">
        <f t="shared" si="13"/>
        <v>0</v>
      </c>
      <c r="U49" s="12">
        <v>4</v>
      </c>
      <c r="V49">
        <f>SUMIF($U$20:$U$43,U49,$V$20:$V$43)</f>
        <v>0</v>
      </c>
    </row>
    <row r="50" spans="3:22">
      <c r="C50" s="12"/>
      <c r="L50" s="12"/>
      <c r="U50" s="12"/>
    </row>
    <row r="51" spans="3:22">
      <c r="C51" s="12"/>
      <c r="L51" s="12"/>
      <c r="U51" s="12"/>
    </row>
    <row r="52" spans="3:22">
      <c r="C52" s="12"/>
      <c r="L52" s="12"/>
      <c r="U52" s="12"/>
    </row>
    <row r="53" spans="3:22">
      <c r="U53" s="12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小規模</vt:lpstr>
      <vt:lpstr>リンク元</vt:lpstr>
      <vt:lpstr>小規模!Print_Area</vt:lpstr>
    </vt:vector>
  </TitlesOfParts>
  <Company>堺市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堺市</dc:creator>
  <cp:lastModifiedBy>堺市</cp:lastModifiedBy>
  <cp:lastPrinted>2017-02-02T00:48:57Z</cp:lastPrinted>
  <dcterms:created xsi:type="dcterms:W3CDTF">2014-09-08T04:07:40Z</dcterms:created>
  <dcterms:modified xsi:type="dcterms:W3CDTF">2023-03-15T06:47:15Z</dcterms:modified>
</cp:coreProperties>
</file>