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介護事業者課\指導係\01_実地指導･立入調査\04_調査書類（居宅サービス）\勤務実績一覧表\R7勤務形態一覧表（HP更新　予定→暦月に変更）\変更後（R7.11月末HP更新版）\"/>
    </mc:Choice>
  </mc:AlternateContent>
  <xr:revisionPtr revIDLastSave="0" documentId="13_ncr:1_{66850BE6-BD06-4713-9488-AE055798EF1F}" xr6:coauthVersionLast="47" xr6:coauthVersionMax="47" xr10:uidLastSave="{00000000-0000-0000-0000-000000000000}"/>
  <bookViews>
    <workbookView xWindow="-120" yWindow="-120" windowWidth="20730" windowHeight="11040"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H45" i="1"/>
  <c r="H44" i="1"/>
  <c r="C44" i="1"/>
  <c r="P40" i="1"/>
  <c r="C50" i="1" s="1"/>
  <c r="L40" i="1"/>
  <c r="C45" i="1" s="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T12" i="1" s="1"/>
  <c r="AT13" i="1" s="1"/>
  <c r="AR11" i="1"/>
  <c r="AR12" i="1" s="1"/>
  <c r="AR13" i="1" s="1"/>
  <c r="AS11" i="1"/>
  <c r="AS12" i="1" s="1"/>
  <c r="AS13" i="1" s="1"/>
  <c r="B29" i="1"/>
  <c r="B30" i="1" s="1"/>
  <c r="B31"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<sst xmlns="http://schemas.openxmlformats.org/spreadsheetml/2006/main" count="390" uniqueCount="150">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</sst>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50" zoomScaleNormal="55" zoomScaleSheetLayoutView="50" workbookViewId="0">
      <selection activeCell="AM2" sqref="AM2:BA2"/>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4">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50" zoomScaleNormal="55" zoomScaleSheetLayoutView="50" workbookViewId="0">
      <selection activeCell="U2" sqref="U2:V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c r="V2" s="165"/>
      <c r="W2" s="39" t="s">
        <v>16</v>
      </c>
      <c r="X2" s="166" t="str">
        <f>IF(U2=0,"",YEAR(DATE(2018+U2,1,1)))</f>
        <v/>
      </c>
      <c r="Y2" s="166"/>
      <c r="Z2" s="41" t="s">
        <v>20</v>
      </c>
      <c r="AA2" s="41" t="s">
        <v>21</v>
      </c>
      <c r="AB2" s="165"/>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148</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149</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c r="AW5" s="159"/>
      <c r="AX5" s="61" t="s">
        <v>23</v>
      </c>
      <c r="AY5" s="60"/>
      <c r="AZ5" s="158"/>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t="e">
        <f>DAY(EOMONTH(DATE(X2,AB2,1),0))</f>
        <v>#VALUE!</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(10)1か月の勤務時間数合計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t="e">
        <f>DAY(DATE($X$2,$AB$2,1))</f>
        <v>#VALUE!</v>
      </c>
      <c r="Q11" s="89" t="e">
        <f>DAY(DATE($X$2,$AB$2,2))</f>
        <v>#VALUE!</v>
      </c>
      <c r="R11" s="89" t="e">
        <f>DAY(DATE($X$2,$AB$2,3))</f>
        <v>#VALUE!</v>
      </c>
      <c r="S11" s="89" t="e">
        <f>DAY(DATE($X$2,$AB$2,4))</f>
        <v>#VALUE!</v>
      </c>
      <c r="T11" s="89" t="e">
        <f>DAY(DATE($X$2,$AB$2,5))</f>
        <v>#VALUE!</v>
      </c>
      <c r="U11" s="89" t="e">
        <f>DAY(DATE($X$2,$AB$2,6))</f>
        <v>#VALUE!</v>
      </c>
      <c r="V11" s="90" t="e">
        <f>DAY(DATE($X$2,$AB$2,7))</f>
        <v>#VALUE!</v>
      </c>
      <c r="W11" s="88" t="e">
        <f>DAY(DATE($X$2,$AB$2,8))</f>
        <v>#VALUE!</v>
      </c>
      <c r="X11" s="89" t="e">
        <f>DAY(DATE($X$2,$AB$2,9))</f>
        <v>#VALUE!</v>
      </c>
      <c r="Y11" s="89" t="e">
        <f>DAY(DATE($X$2,$AB$2,10))</f>
        <v>#VALUE!</v>
      </c>
      <c r="Z11" s="89" t="e">
        <f>DAY(DATE($X$2,$AB$2,11))</f>
        <v>#VALUE!</v>
      </c>
      <c r="AA11" s="89" t="e">
        <f>DAY(DATE($X$2,$AB$2,12))</f>
        <v>#VALUE!</v>
      </c>
      <c r="AB11" s="89" t="e">
        <f>DAY(DATE($X$2,$AB$2,13))</f>
        <v>#VALUE!</v>
      </c>
      <c r="AC11" s="90" t="e">
        <f>DAY(DATE($X$2,$AB$2,14))</f>
        <v>#VALUE!</v>
      </c>
      <c r="AD11" s="88" t="e">
        <f>DAY(DATE($X$2,$AB$2,15))</f>
        <v>#VALUE!</v>
      </c>
      <c r="AE11" s="89" t="e">
        <f>DAY(DATE($X$2,$AB$2,16))</f>
        <v>#VALUE!</v>
      </c>
      <c r="AF11" s="89" t="e">
        <f>DAY(DATE($X$2,$AB$2,17))</f>
        <v>#VALUE!</v>
      </c>
      <c r="AG11" s="89" t="e">
        <f>DAY(DATE($X$2,$AB$2,18))</f>
        <v>#VALUE!</v>
      </c>
      <c r="AH11" s="89" t="e">
        <f>DAY(DATE($X$2,$AB$2,19))</f>
        <v>#VALUE!</v>
      </c>
      <c r="AI11" s="89" t="e">
        <f>DAY(DATE($X$2,$AB$2,20))</f>
        <v>#VALUE!</v>
      </c>
      <c r="AJ11" s="90" t="e">
        <f>DAY(DATE($X$2,$AB$2,21))</f>
        <v>#VALUE!</v>
      </c>
      <c r="AK11" s="88" t="e">
        <f>DAY(DATE($X$2,$AB$2,22))</f>
        <v>#VALUE!</v>
      </c>
      <c r="AL11" s="89" t="e">
        <f>DAY(DATE($X$2,$AB$2,23))</f>
        <v>#VALUE!</v>
      </c>
      <c r="AM11" s="89" t="e">
        <f>DAY(DATE($X$2,$AB$2,24))</f>
        <v>#VALUE!</v>
      </c>
      <c r="AN11" s="89" t="e">
        <f>DAY(DATE($X$2,$AB$2,25))</f>
        <v>#VALUE!</v>
      </c>
      <c r="AO11" s="89" t="e">
        <f>DAY(DATE($X$2,$AB$2,26))</f>
        <v>#VALUE!</v>
      </c>
      <c r="AP11" s="89" t="e">
        <f>DAY(DATE($X$2,$AB$2,27))</f>
        <v>#VALUE!</v>
      </c>
      <c r="AQ11" s="90" t="e">
        <f>DAY(DATE($X$2,$AB$2,28))</f>
        <v>#VALUE!</v>
      </c>
      <c r="AR11" s="88" t="e">
        <f>IF(AZ3="暦月",IF(DAY(DATE($X$2,$AB$2,29))=29,29,""),"")</f>
        <v>#VALUE!</v>
      </c>
      <c r="AS11" s="89" t="e">
        <f>IF(AZ3="暦月",IF(DAY(DATE($X$2,$AB$2,30))=30,30,""),"")</f>
        <v>#VALUE!</v>
      </c>
      <c r="AT11" s="94" t="e">
        <f>IF(AZ3="暦月",IF(DAY(DATE($X$2,$AB$2,31))=31,31,""),"")</f>
        <v>#VALUE!</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t="e">
        <f>WEEKDAY(DATE($X$2,$AB$2,1))</f>
        <v>#VALUE!</v>
      </c>
      <c r="Q12" s="89" t="e">
        <f>WEEKDAY(DATE($X$2,$AB$2,2))</f>
        <v>#VALUE!</v>
      </c>
      <c r="R12" s="89" t="e">
        <f>WEEKDAY(DATE($X$2,$AB$2,3))</f>
        <v>#VALUE!</v>
      </c>
      <c r="S12" s="89" t="e">
        <f>WEEKDAY(DATE($X$2,$AB$2,4))</f>
        <v>#VALUE!</v>
      </c>
      <c r="T12" s="89" t="e">
        <f>WEEKDAY(DATE($X$2,$AB$2,5))</f>
        <v>#VALUE!</v>
      </c>
      <c r="U12" s="89" t="e">
        <f>WEEKDAY(DATE($X$2,$AB$2,6))</f>
        <v>#VALUE!</v>
      </c>
      <c r="V12" s="90" t="e">
        <f>WEEKDAY(DATE($X$2,$AB$2,7))</f>
        <v>#VALUE!</v>
      </c>
      <c r="W12" s="88" t="e">
        <f>WEEKDAY(DATE($X$2,$AB$2,8))</f>
        <v>#VALUE!</v>
      </c>
      <c r="X12" s="89" t="e">
        <f>WEEKDAY(DATE($X$2,$AB$2,9))</f>
        <v>#VALUE!</v>
      </c>
      <c r="Y12" s="89" t="e">
        <f>WEEKDAY(DATE($X$2,$AB$2,10))</f>
        <v>#VALUE!</v>
      </c>
      <c r="Z12" s="89" t="e">
        <f>WEEKDAY(DATE($X$2,$AB$2,11))</f>
        <v>#VALUE!</v>
      </c>
      <c r="AA12" s="89" t="e">
        <f>WEEKDAY(DATE($X$2,$AB$2,12))</f>
        <v>#VALUE!</v>
      </c>
      <c r="AB12" s="89" t="e">
        <f>WEEKDAY(DATE($X$2,$AB$2,13))</f>
        <v>#VALUE!</v>
      </c>
      <c r="AC12" s="90" t="e">
        <f>WEEKDAY(DATE($X$2,$AB$2,14))</f>
        <v>#VALUE!</v>
      </c>
      <c r="AD12" s="88" t="e">
        <f>WEEKDAY(DATE($X$2,$AB$2,15))</f>
        <v>#VALUE!</v>
      </c>
      <c r="AE12" s="89" t="e">
        <f>WEEKDAY(DATE($X$2,$AB$2,16))</f>
        <v>#VALUE!</v>
      </c>
      <c r="AF12" s="89" t="e">
        <f>WEEKDAY(DATE($X$2,$AB$2,17))</f>
        <v>#VALUE!</v>
      </c>
      <c r="AG12" s="89" t="e">
        <f>WEEKDAY(DATE($X$2,$AB$2,18))</f>
        <v>#VALUE!</v>
      </c>
      <c r="AH12" s="89" t="e">
        <f>WEEKDAY(DATE($X$2,$AB$2,19))</f>
        <v>#VALUE!</v>
      </c>
      <c r="AI12" s="89" t="e">
        <f>WEEKDAY(DATE($X$2,$AB$2,20))</f>
        <v>#VALUE!</v>
      </c>
      <c r="AJ12" s="90" t="e">
        <f>WEEKDAY(DATE($X$2,$AB$2,21))</f>
        <v>#VALUE!</v>
      </c>
      <c r="AK12" s="88" t="e">
        <f>WEEKDAY(DATE($X$2,$AB$2,22))</f>
        <v>#VALUE!</v>
      </c>
      <c r="AL12" s="89" t="e">
        <f>WEEKDAY(DATE($X$2,$AB$2,23))</f>
        <v>#VALUE!</v>
      </c>
      <c r="AM12" s="89" t="e">
        <f>WEEKDAY(DATE($X$2,$AB$2,24))</f>
        <v>#VALUE!</v>
      </c>
      <c r="AN12" s="89" t="e">
        <f>WEEKDAY(DATE($X$2,$AB$2,25))</f>
        <v>#VALUE!</v>
      </c>
      <c r="AO12" s="89" t="e">
        <f>WEEKDAY(DATE($X$2,$AB$2,26))</f>
        <v>#VALUE!</v>
      </c>
      <c r="AP12" s="89" t="e">
        <f>WEEKDAY(DATE($X$2,$AB$2,27))</f>
        <v>#VALUE!</v>
      </c>
      <c r="AQ12" s="90" t="e">
        <f>WEEKDAY(DATE($X$2,$AB$2,28))</f>
        <v>#VALUE!</v>
      </c>
      <c r="AR12" s="88" t="e">
        <f>IF(AR11=29,WEEKDAY(DATE($X$2,$AB$2,29)),0)</f>
        <v>#VALUE!</v>
      </c>
      <c r="AS12" s="89" t="e">
        <f>IF(AS11=30,WEEKDAY(DATE($X$2,$AB$2,30)),0)</f>
        <v>#VALUE!</v>
      </c>
      <c r="AT12" s="94" t="e">
        <f>IF(AT11=31,WEEKDAY(DATE($X$2,$AB$2,31)),0)</f>
        <v>#VALUE!</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e">
        <f>IF(P12=1,"日",IF(P12=2,"月",IF(P12=3,"火",IF(P12=4,"水",IF(P12=5,"木",IF(P12=6,"金","土"))))))</f>
        <v>#VALUE!</v>
      </c>
      <c r="Q13" s="92" t="e">
        <f t="shared" ref="Q13:V13" si="0">IF(Q12=1,"日",IF(Q12=2,"月",IF(Q12=3,"火",IF(Q12=4,"水",IF(Q12=5,"木",IF(Q12=6,"金","土"))))))</f>
        <v>#VALUE!</v>
      </c>
      <c r="R13" s="92" t="e">
        <f t="shared" si="0"/>
        <v>#VALUE!</v>
      </c>
      <c r="S13" s="92" t="e">
        <f t="shared" si="0"/>
        <v>#VALUE!</v>
      </c>
      <c r="T13" s="92" t="e">
        <f t="shared" si="0"/>
        <v>#VALUE!</v>
      </c>
      <c r="U13" s="92" t="e">
        <f t="shared" si="0"/>
        <v>#VALUE!</v>
      </c>
      <c r="V13" s="93" t="e">
        <f t="shared" si="0"/>
        <v>#VALUE!</v>
      </c>
      <c r="W13" s="91" t="e">
        <f t="shared" ref="W13" si="1">IF(W12=1,"日",IF(W12=2,"月",IF(W12=3,"火",IF(W12=4,"水",IF(W12=5,"木",IF(W12=6,"金","土"))))))</f>
        <v>#VALUE!</v>
      </c>
      <c r="X13" s="92" t="e">
        <f t="shared" ref="X13" si="2">IF(X12=1,"日",IF(X12=2,"月",IF(X12=3,"火",IF(X12=4,"水",IF(X12=5,"木",IF(X12=6,"金","土"))))))</f>
        <v>#VALUE!</v>
      </c>
      <c r="Y13" s="92" t="e">
        <f t="shared" ref="Y13" si="3">IF(Y12=1,"日",IF(Y12=2,"月",IF(Y12=3,"火",IF(Y12=4,"水",IF(Y12=5,"木",IF(Y12=6,"金","土"))))))</f>
        <v>#VALUE!</v>
      </c>
      <c r="Z13" s="92" t="e">
        <f t="shared" ref="Z13" si="4">IF(Z12=1,"日",IF(Z12=2,"月",IF(Z12=3,"火",IF(Z12=4,"水",IF(Z12=5,"木",IF(Z12=6,"金","土"))))))</f>
        <v>#VALUE!</v>
      </c>
      <c r="AA13" s="92" t="e">
        <f t="shared" ref="AA13" si="5">IF(AA12=1,"日",IF(AA12=2,"月",IF(AA12=3,"火",IF(AA12=4,"水",IF(AA12=5,"木",IF(AA12=6,"金","土"))))))</f>
        <v>#VALUE!</v>
      </c>
      <c r="AB13" s="92" t="e">
        <f t="shared" ref="AB13" si="6">IF(AB12=1,"日",IF(AB12=2,"月",IF(AB12=3,"火",IF(AB12=4,"水",IF(AB12=5,"木",IF(AB12=6,"金","土"))))))</f>
        <v>#VALUE!</v>
      </c>
      <c r="AC13" s="93" t="e">
        <f t="shared" ref="AC13" si="7">IF(AC12=1,"日",IF(AC12=2,"月",IF(AC12=3,"火",IF(AC12=4,"水",IF(AC12=5,"木",IF(AC12=6,"金","土"))))))</f>
        <v>#VALUE!</v>
      </c>
      <c r="AD13" s="91" t="e">
        <f t="shared" ref="AD13" si="8">IF(AD12=1,"日",IF(AD12=2,"月",IF(AD12=3,"火",IF(AD12=4,"水",IF(AD12=5,"木",IF(AD12=6,"金","土"))))))</f>
        <v>#VALUE!</v>
      </c>
      <c r="AE13" s="92" t="e">
        <f t="shared" ref="AE13" si="9">IF(AE12=1,"日",IF(AE12=2,"月",IF(AE12=3,"火",IF(AE12=4,"水",IF(AE12=5,"木",IF(AE12=6,"金","土"))))))</f>
        <v>#VALUE!</v>
      </c>
      <c r="AF13" s="92" t="e">
        <f t="shared" ref="AF13" si="10">IF(AF12=1,"日",IF(AF12=2,"月",IF(AF12=3,"火",IF(AF12=4,"水",IF(AF12=5,"木",IF(AF12=6,"金","土"))))))</f>
        <v>#VALUE!</v>
      </c>
      <c r="AG13" s="92" t="e">
        <f t="shared" ref="AG13" si="11">IF(AG12=1,"日",IF(AG12=2,"月",IF(AG12=3,"火",IF(AG12=4,"水",IF(AG12=5,"木",IF(AG12=6,"金","土"))))))</f>
        <v>#VALUE!</v>
      </c>
      <c r="AH13" s="92" t="e">
        <f t="shared" ref="AH13" si="12">IF(AH12=1,"日",IF(AH12=2,"月",IF(AH12=3,"火",IF(AH12=4,"水",IF(AH12=5,"木",IF(AH12=6,"金","土"))))))</f>
        <v>#VALUE!</v>
      </c>
      <c r="AI13" s="92" t="e">
        <f t="shared" ref="AI13" si="13">IF(AI12=1,"日",IF(AI12=2,"月",IF(AI12=3,"火",IF(AI12=4,"水",IF(AI12=5,"木",IF(AI12=6,"金","土"))))))</f>
        <v>#VALUE!</v>
      </c>
      <c r="AJ13" s="93" t="e">
        <f t="shared" ref="AJ13" si="14">IF(AJ12=1,"日",IF(AJ12=2,"月",IF(AJ12=3,"火",IF(AJ12=4,"水",IF(AJ12=5,"木",IF(AJ12=6,"金","土"))))))</f>
        <v>#VALUE!</v>
      </c>
      <c r="AK13" s="91" t="e">
        <f t="shared" ref="AK13" si="15">IF(AK12=1,"日",IF(AK12=2,"月",IF(AK12=3,"火",IF(AK12=4,"水",IF(AK12=5,"木",IF(AK12=6,"金","土"))))))</f>
        <v>#VALUE!</v>
      </c>
      <c r="AL13" s="92" t="e">
        <f t="shared" ref="AL13" si="16">IF(AL12=1,"日",IF(AL12=2,"月",IF(AL12=3,"火",IF(AL12=4,"水",IF(AL12=5,"木",IF(AL12=6,"金","土"))))))</f>
        <v>#VALUE!</v>
      </c>
      <c r="AM13" s="92" t="e">
        <f t="shared" ref="AM13" si="17">IF(AM12=1,"日",IF(AM12=2,"月",IF(AM12=3,"火",IF(AM12=4,"水",IF(AM12=5,"木",IF(AM12=6,"金","土"))))))</f>
        <v>#VALUE!</v>
      </c>
      <c r="AN13" s="92" t="e">
        <f t="shared" ref="AN13" si="18">IF(AN12=1,"日",IF(AN12=2,"月",IF(AN12=3,"火",IF(AN12=4,"水",IF(AN12=5,"木",IF(AN12=6,"金","土"))))))</f>
        <v>#VALUE!</v>
      </c>
      <c r="AO13" s="92" t="e">
        <f t="shared" ref="AO13" si="19">IF(AO12=1,"日",IF(AO12=2,"月",IF(AO12=3,"火",IF(AO12=4,"水",IF(AO12=5,"木",IF(AO12=6,"金","土"))))))</f>
        <v>#VALUE!</v>
      </c>
      <c r="AP13" s="92" t="e">
        <f t="shared" ref="AP13" si="20">IF(AP12=1,"日",IF(AP12=2,"月",IF(AP12=3,"火",IF(AP12=4,"水",IF(AP12=5,"木",IF(AP12=6,"金","土"))))))</f>
        <v>#VALUE!</v>
      </c>
      <c r="AQ13" s="93" t="e">
        <f t="shared" ref="AQ13" si="21">IF(AQ12=1,"日",IF(AQ12=2,"月",IF(AQ12=3,"火",IF(AQ12=4,"水",IF(AQ12=5,"木",IF(AQ12=6,"金","土"))))))</f>
        <v>#VALUE!</v>
      </c>
      <c r="AR13" s="92" t="e">
        <f>IF(AR12=1,"日",IF(AR12=2,"月",IF(AR12=3,"火",IF(AR12=4,"水",IF(AR12=5,"木",IF(AR12=6,"金",IF(AR12=0,"","土")))))))</f>
        <v>#VALUE!</v>
      </c>
      <c r="AS13" s="92" t="e">
        <f>IF(AS12=1,"日",IF(AS12=2,"月",IF(AS12=3,"火",IF(AS12=4,"水",IF(AS12=5,"木",IF(AS12=6,"金",IF(AS12=0,"","土")))))))</f>
        <v>#VALUE!</v>
      </c>
      <c r="AT13" s="95" t="e">
        <f>IF(AT12=1,"日",IF(AT12=2,"月",IF(AT12=3,"火",IF(AT12=4,"水",IF(AT12=5,"木",IF(AT12=6,"金",IF(AT12=0,"","土")))))))</f>
        <v>#VALUE!</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t="e">
        <f t="shared" ref="AW14:AW31" si="22">IF($AZ$3="４週",AU14/4,IF($AZ$3="暦月",AU14/($AZ$7/7),""))</f>
        <v>#VALUE!</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t="e">
        <f t="shared" si="22"/>
        <v>#VALUE!</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t="e">
        <f t="shared" si="22"/>
        <v>#VALUE!</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t="e">
        <f t="shared" si="22"/>
        <v>#VALUE!</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t="e">
        <f t="shared" si="22"/>
        <v>#VALUE!</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t="e">
        <f t="shared" si="22"/>
        <v>#VALUE!</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t="e">
        <f t="shared" si="22"/>
        <v>#VALUE!</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t="e">
        <f t="shared" si="22"/>
        <v>#VALUE!</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t="e">
        <f t="shared" si="22"/>
        <v>#VALUE!</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t="e">
        <f t="shared" si="22"/>
        <v>#VALUE!</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t="e">
        <f t="shared" si="22"/>
        <v>#VALUE!</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t="e">
        <f t="shared" si="22"/>
        <v>#VALUE!</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t="e">
        <f t="shared" si="22"/>
        <v>#VALUE!</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t="e">
        <f t="shared" si="22"/>
        <v>#VALUE!</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t="e">
        <f t="shared" si="22"/>
        <v>#VALUE!</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t="e">
        <f t="shared" si="22"/>
        <v>#VALUE!</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t="e">
        <f t="shared" si="22"/>
        <v>#VALUE!</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t="e">
        <f t="shared" si="22"/>
        <v>#VALUE!</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0</v>
      </c>
      <c r="I45" s="254"/>
      <c r="J45" s="254"/>
      <c r="K45" s="253"/>
      <c r="L45" s="145" t="s">
        <v>29</v>
      </c>
      <c r="M45" s="266" t="e">
        <f>ROUNDDOWN(C45/H45,1)</f>
        <v>#DIV/0!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t="e">
        <f>M45</f>
        <v>#DIV/0!</v>
      </c>
      <c r="I50" s="267"/>
      <c r="J50" s="267"/>
      <c r="K50" s="268"/>
      <c r="L50" s="145" t="s">
        <v>29</v>
      </c>
      <c r="M50" s="269" t="e">
        <f>ROUNDDOWN(C50+H50,1)</f>
        <v>#DIV/0!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50" zoomScaleNormal="50" zoomScaleSheetLayoutView="75" workbookViewId="0">
      <selection activeCell="U2" sqref="U2:V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c r="V2" s="165"/>
      <c r="W2" s="39" t="s">
        <v>16</v>
      </c>
      <c r="X2" s="166" t="str">
        <f>IF(U2=0,"",YEAR(DATE(2018+U2,1,1)))</f>
        <v/>
      </c>
      <c r="Y2" s="166"/>
      <c r="Z2" s="41" t="s">
        <v>20</v>
      </c>
      <c r="AA2" s="41" t="s">
        <v>21</v>
      </c>
      <c r="AB2" s="165"/>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148</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149</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c r="AW5" s="159"/>
      <c r="AX5" s="61" t="s">
        <v>23</v>
      </c>
      <c r="AY5" s="60"/>
      <c r="AZ5" s="158"/>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t="e">
        <f>DAY(EOMONTH(DATE(X2,AB2,1),0))</f>
        <v>#VALUE!</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(11)1か月の勤務時間数合計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t="e">
        <f>DAY(DATE($X$2,$AB$2,1))</f>
        <v>#VALUE!</v>
      </c>
      <c r="Q11" s="89" t="e">
        <f>DAY(DATE($X$2,$AB$2,2))</f>
        <v>#VALUE!</v>
      </c>
      <c r="R11" s="89" t="e">
        <f>DAY(DATE($X$2,$AB$2,3))</f>
        <v>#VALUE!</v>
      </c>
      <c r="S11" s="89" t="e">
        <f>DAY(DATE($X$2,$AB$2,4))</f>
        <v>#VALUE!</v>
      </c>
      <c r="T11" s="89" t="e">
        <f>DAY(DATE($X$2,$AB$2,5))</f>
        <v>#VALUE!</v>
      </c>
      <c r="U11" s="89" t="e">
        <f>DAY(DATE($X$2,$AB$2,6))</f>
        <v>#VALUE!</v>
      </c>
      <c r="V11" s="90" t="e">
        <f>DAY(DATE($X$2,$AB$2,7))</f>
        <v>#VALUE!</v>
      </c>
      <c r="W11" s="88" t="e">
        <f>DAY(DATE($X$2,$AB$2,8))</f>
        <v>#VALUE!</v>
      </c>
      <c r="X11" s="89" t="e">
        <f>DAY(DATE($X$2,$AB$2,9))</f>
        <v>#VALUE!</v>
      </c>
      <c r="Y11" s="89" t="e">
        <f>DAY(DATE($X$2,$AB$2,10))</f>
        <v>#VALUE!</v>
      </c>
      <c r="Z11" s="89" t="e">
        <f>DAY(DATE($X$2,$AB$2,11))</f>
        <v>#VALUE!</v>
      </c>
      <c r="AA11" s="89" t="e">
        <f>DAY(DATE($X$2,$AB$2,12))</f>
        <v>#VALUE!</v>
      </c>
      <c r="AB11" s="89" t="e">
        <f>DAY(DATE($X$2,$AB$2,13))</f>
        <v>#VALUE!</v>
      </c>
      <c r="AC11" s="90" t="e">
        <f>DAY(DATE($X$2,$AB$2,14))</f>
        <v>#VALUE!</v>
      </c>
      <c r="AD11" s="88" t="e">
        <f>DAY(DATE($X$2,$AB$2,15))</f>
        <v>#VALUE!</v>
      </c>
      <c r="AE11" s="89" t="e">
        <f>DAY(DATE($X$2,$AB$2,16))</f>
        <v>#VALUE!</v>
      </c>
      <c r="AF11" s="89" t="e">
        <f>DAY(DATE($X$2,$AB$2,17))</f>
        <v>#VALUE!</v>
      </c>
      <c r="AG11" s="89" t="e">
        <f>DAY(DATE($X$2,$AB$2,18))</f>
        <v>#VALUE!</v>
      </c>
      <c r="AH11" s="89" t="e">
        <f>DAY(DATE($X$2,$AB$2,19))</f>
        <v>#VALUE!</v>
      </c>
      <c r="AI11" s="89" t="e">
        <f>DAY(DATE($X$2,$AB$2,20))</f>
        <v>#VALUE!</v>
      </c>
      <c r="AJ11" s="90" t="e">
        <f>DAY(DATE($X$2,$AB$2,21))</f>
        <v>#VALUE!</v>
      </c>
      <c r="AK11" s="88" t="e">
        <f>DAY(DATE($X$2,$AB$2,22))</f>
        <v>#VALUE!</v>
      </c>
      <c r="AL11" s="89" t="e">
        <f>DAY(DATE($X$2,$AB$2,23))</f>
        <v>#VALUE!</v>
      </c>
      <c r="AM11" s="89" t="e">
        <f>DAY(DATE($X$2,$AB$2,24))</f>
        <v>#VALUE!</v>
      </c>
      <c r="AN11" s="89" t="e">
        <f>DAY(DATE($X$2,$AB$2,25))</f>
        <v>#VALUE!</v>
      </c>
      <c r="AO11" s="89" t="e">
        <f>DAY(DATE($X$2,$AB$2,26))</f>
        <v>#VALUE!</v>
      </c>
      <c r="AP11" s="89" t="e">
        <f>DAY(DATE($X$2,$AB$2,27))</f>
        <v>#VALUE!</v>
      </c>
      <c r="AQ11" s="90" t="e">
        <f>DAY(DATE($X$2,$AB$2,28))</f>
        <v>#VALUE!</v>
      </c>
      <c r="AR11" s="88" t="e">
        <f>IF(AZ3="暦月",IF(DAY(DATE($X$2,$AB$2,29))=29,29,""),"")</f>
        <v>#VALUE!</v>
      </c>
      <c r="AS11" s="89" t="e">
        <f>IF(AZ3="暦月",IF(DAY(DATE($X$2,$AB$2,30))=30,30,""),"")</f>
        <v>#VALUE!</v>
      </c>
      <c r="AT11" s="90" t="e">
        <f>IF(AZ3="暦月",IF(DAY(DATE($X$2,$AB$2,31))=31,31,""),"")</f>
        <v>#VALUE!</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t="e">
        <f>WEEKDAY(DATE($X$2,$AB$2,1))</f>
        <v>#VALUE!</v>
      </c>
      <c r="Q12" s="89" t="e">
        <f>WEEKDAY(DATE($X$2,$AB$2,2))</f>
        <v>#VALUE!</v>
      </c>
      <c r="R12" s="89" t="e">
        <f>WEEKDAY(DATE($X$2,$AB$2,3))</f>
        <v>#VALUE!</v>
      </c>
      <c r="S12" s="89" t="e">
        <f>WEEKDAY(DATE($X$2,$AB$2,4))</f>
        <v>#VALUE!</v>
      </c>
      <c r="T12" s="89" t="e">
        <f>WEEKDAY(DATE($X$2,$AB$2,5))</f>
        <v>#VALUE!</v>
      </c>
      <c r="U12" s="89" t="e">
        <f>WEEKDAY(DATE($X$2,$AB$2,6))</f>
        <v>#VALUE!</v>
      </c>
      <c r="V12" s="90" t="e">
        <f>WEEKDAY(DATE($X$2,$AB$2,7))</f>
        <v>#VALUE!</v>
      </c>
      <c r="W12" s="88" t="e">
        <f>WEEKDAY(DATE($X$2,$AB$2,8))</f>
        <v>#VALUE!</v>
      </c>
      <c r="X12" s="89" t="e">
        <f>WEEKDAY(DATE($X$2,$AB$2,9))</f>
        <v>#VALUE!</v>
      </c>
      <c r="Y12" s="89" t="e">
        <f>WEEKDAY(DATE($X$2,$AB$2,10))</f>
        <v>#VALUE!</v>
      </c>
      <c r="Z12" s="89" t="e">
        <f>WEEKDAY(DATE($X$2,$AB$2,11))</f>
        <v>#VALUE!</v>
      </c>
      <c r="AA12" s="89" t="e">
        <f>WEEKDAY(DATE($X$2,$AB$2,12))</f>
        <v>#VALUE!</v>
      </c>
      <c r="AB12" s="89" t="e">
        <f>WEEKDAY(DATE($X$2,$AB$2,13))</f>
        <v>#VALUE!</v>
      </c>
      <c r="AC12" s="90" t="e">
        <f>WEEKDAY(DATE($X$2,$AB$2,14))</f>
        <v>#VALUE!</v>
      </c>
      <c r="AD12" s="88" t="e">
        <f>WEEKDAY(DATE($X$2,$AB$2,15))</f>
        <v>#VALUE!</v>
      </c>
      <c r="AE12" s="89" t="e">
        <f>WEEKDAY(DATE($X$2,$AB$2,16))</f>
        <v>#VALUE!</v>
      </c>
      <c r="AF12" s="89" t="e">
        <f>WEEKDAY(DATE($X$2,$AB$2,17))</f>
        <v>#VALUE!</v>
      </c>
      <c r="AG12" s="89" t="e">
        <f>WEEKDAY(DATE($X$2,$AB$2,18))</f>
        <v>#VALUE!</v>
      </c>
      <c r="AH12" s="89" t="e">
        <f>WEEKDAY(DATE($X$2,$AB$2,19))</f>
        <v>#VALUE!</v>
      </c>
      <c r="AI12" s="89" t="e">
        <f>WEEKDAY(DATE($X$2,$AB$2,20))</f>
        <v>#VALUE!</v>
      </c>
      <c r="AJ12" s="90" t="e">
        <f>WEEKDAY(DATE($X$2,$AB$2,21))</f>
        <v>#VALUE!</v>
      </c>
      <c r="AK12" s="88" t="e">
        <f>WEEKDAY(DATE($X$2,$AB$2,22))</f>
        <v>#VALUE!</v>
      </c>
      <c r="AL12" s="89" t="e">
        <f>WEEKDAY(DATE($X$2,$AB$2,23))</f>
        <v>#VALUE!</v>
      </c>
      <c r="AM12" s="89" t="e">
        <f>WEEKDAY(DATE($X$2,$AB$2,24))</f>
        <v>#VALUE!</v>
      </c>
      <c r="AN12" s="89" t="e">
        <f>WEEKDAY(DATE($X$2,$AB$2,25))</f>
        <v>#VALUE!</v>
      </c>
      <c r="AO12" s="89" t="e">
        <f>WEEKDAY(DATE($X$2,$AB$2,26))</f>
        <v>#VALUE!</v>
      </c>
      <c r="AP12" s="89" t="e">
        <f>WEEKDAY(DATE($X$2,$AB$2,27))</f>
        <v>#VALUE!</v>
      </c>
      <c r="AQ12" s="90" t="e">
        <f>WEEKDAY(DATE($X$2,$AB$2,28))</f>
        <v>#VALUE!</v>
      </c>
      <c r="AR12" s="88" t="e">
        <f>IF(AR11=29,WEEKDAY(DATE($X$2,$AB$2,29)),0)</f>
        <v>#VALUE!</v>
      </c>
      <c r="AS12" s="89" t="e">
        <f>IF(AS11=30,WEEKDAY(DATE($X$2,$AB$2,30)),0)</f>
        <v>#VALUE!</v>
      </c>
      <c r="AT12" s="90" t="e">
        <f>IF(AT11=31,WEEKDAY(DATE($X$2,$AB$2,31)),0)</f>
        <v>#VALUE!</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e">
        <f>IF(P12=1,"日",IF(P12=2,"月",IF(P12=3,"火",IF(P12=4,"水",IF(P12=5,"木",IF(P12=6,"金","土"))))))</f>
        <v>#VALUE!</v>
      </c>
      <c r="Q13" s="92" t="e">
        <f t="shared" ref="Q13:AQ13" si="0">IF(Q12=1,"日",IF(Q12=2,"月",IF(Q12=3,"火",IF(Q12=4,"水",IF(Q12=5,"木",IF(Q12=6,"金","土"))))))</f>
        <v>#VALUE!</v>
      </c>
      <c r="R13" s="92" t="e">
        <f t="shared" si="0"/>
        <v>#VALUE!</v>
      </c>
      <c r="S13" s="92" t="e">
        <f t="shared" si="0"/>
        <v>#VALUE!</v>
      </c>
      <c r="T13" s="92" t="e">
        <f t="shared" si="0"/>
        <v>#VALUE!</v>
      </c>
      <c r="U13" s="92" t="e">
        <f t="shared" si="0"/>
        <v>#VALUE!</v>
      </c>
      <c r="V13" s="93" t="e">
        <f t="shared" si="0"/>
        <v>#VALUE!</v>
      </c>
      <c r="W13" s="91" t="e">
        <f t="shared" si="0"/>
        <v>#VALUE!</v>
      </c>
      <c r="X13" s="92" t="e">
        <f t="shared" si="0"/>
        <v>#VALUE!</v>
      </c>
      <c r="Y13" s="92" t="e">
        <f t="shared" si="0"/>
        <v>#VALUE!</v>
      </c>
      <c r="Z13" s="92" t="e">
        <f t="shared" si="0"/>
        <v>#VALUE!</v>
      </c>
      <c r="AA13" s="92" t="e">
        <f t="shared" si="0"/>
        <v>#VALUE!</v>
      </c>
      <c r="AB13" s="92" t="e">
        <f t="shared" si="0"/>
        <v>#VALUE!</v>
      </c>
      <c r="AC13" s="93" t="e">
        <f t="shared" si="0"/>
        <v>#VALUE!</v>
      </c>
      <c r="AD13" s="91" t="e">
        <f t="shared" si="0"/>
        <v>#VALUE!</v>
      </c>
      <c r="AE13" s="92" t="e">
        <f t="shared" si="0"/>
        <v>#VALUE!</v>
      </c>
      <c r="AF13" s="92" t="e">
        <f t="shared" si="0"/>
        <v>#VALUE!</v>
      </c>
      <c r="AG13" s="92" t="e">
        <f t="shared" si="0"/>
        <v>#VALUE!</v>
      </c>
      <c r="AH13" s="92" t="e">
        <f t="shared" si="0"/>
        <v>#VALUE!</v>
      </c>
      <c r="AI13" s="92" t="e">
        <f t="shared" si="0"/>
        <v>#VALUE!</v>
      </c>
      <c r="AJ13" s="93" t="e">
        <f t="shared" si="0"/>
        <v>#VALUE!</v>
      </c>
      <c r="AK13" s="91" t="e">
        <f t="shared" si="0"/>
        <v>#VALUE!</v>
      </c>
      <c r="AL13" s="92" t="e">
        <f t="shared" si="0"/>
        <v>#VALUE!</v>
      </c>
      <c r="AM13" s="92" t="e">
        <f t="shared" si="0"/>
        <v>#VALUE!</v>
      </c>
      <c r="AN13" s="92" t="e">
        <f t="shared" si="0"/>
        <v>#VALUE!</v>
      </c>
      <c r="AO13" s="92" t="e">
        <f t="shared" si="0"/>
        <v>#VALUE!</v>
      </c>
      <c r="AP13" s="92" t="e">
        <f t="shared" si="0"/>
        <v>#VALUE!</v>
      </c>
      <c r="AQ13" s="93" t="e">
        <f t="shared" si="0"/>
        <v>#VALUE!</v>
      </c>
      <c r="AR13" s="92" t="e">
        <f>IF(AR12=1,"日",IF(AR12=2,"月",IF(AR12=3,"火",IF(AR12=4,"水",IF(AR12=5,"木",IF(AR12=6,"金",IF(AR12=0,"","土")))))))</f>
        <v>#VALUE!</v>
      </c>
      <c r="AS13" s="92" t="e">
        <f>IF(AS12=1,"日",IF(AS12=2,"月",IF(AS12=3,"火",IF(AS12=4,"水",IF(AS12=5,"木",IF(AS12=6,"金",IF(AS12=0,"","土")))))))</f>
        <v>#VALUE!</v>
      </c>
      <c r="AT13" s="92" t="e">
        <f>IF(AT12=1,"日",IF(AT12=2,"月",IF(AT12=3,"火",IF(AT12=4,"水",IF(AT12=5,"木",IF(AT12=6,"金",IF(AT12=0,"","土")))))))</f>
        <v>#VALUE!</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t="e">
        <f t="shared" ref="AW14:AW45" si="1">IF($AZ$3="４週",AU14/4,IF($AZ$3="暦月",AU14/($AZ$7/7),""))</f>
        <v>#VALUE!</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t="e">
        <f t="shared" si="1"/>
        <v>#VALUE!</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t="e">
        <f t="shared" si="1"/>
        <v>#VALUE!</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t="e">
        <f t="shared" si="1"/>
        <v>#VALUE!</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t="e">
        <f t="shared" si="1"/>
        <v>#VALUE!</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t="e">
        <f t="shared" si="1"/>
        <v>#VALUE!</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t="e">
        <f t="shared" si="1"/>
        <v>#VALUE!</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t="e">
        <f t="shared" si="1"/>
        <v>#VALUE!</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t="e">
        <f t="shared" si="1"/>
        <v>#VALUE!</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t="e">
        <f t="shared" si="1"/>
        <v>#VALUE!</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t="e">
        <f t="shared" si="1"/>
        <v>#VALUE!</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t="e">
        <f t="shared" si="1"/>
        <v>#VALUE!</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t="e">
        <f t="shared" si="1"/>
        <v>#VALUE!</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t="e">
        <f t="shared" si="1"/>
        <v>#VALUE!</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t="e">
        <f t="shared" si="1"/>
        <v>#VALUE!</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t="e">
        <f t="shared" si="1"/>
        <v>#VALUE!</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t="e">
        <f t="shared" si="1"/>
        <v>#VALUE!</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t="e">
        <f t="shared" si="1"/>
        <v>#VALUE!</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t="e">
        <f t="shared" si="1"/>
        <v>#VALUE!</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t="e">
        <f t="shared" si="1"/>
        <v>#VALUE!</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t="e">
        <f t="shared" si="1"/>
        <v>#VALUE!</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t="e">
        <f t="shared" si="1"/>
        <v>#VALUE!</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t="e">
        <f t="shared" si="1"/>
        <v>#VALUE!</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t="e">
        <f t="shared" si="1"/>
        <v>#VALUE!</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t="e">
        <f t="shared" si="1"/>
        <v>#VALUE!</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t="e">
        <f t="shared" si="1"/>
        <v>#VALUE!</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t="e">
        <f t="shared" si="1"/>
        <v>#VALUE!</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t="e">
        <f t="shared" si="1"/>
        <v>#VALUE!</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t="e">
        <f t="shared" si="1"/>
        <v>#VALUE!</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t="e">
        <f t="shared" si="1"/>
        <v>#VALUE!</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t="e">
        <f t="shared" si="1"/>
        <v>#VALUE!</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t="e">
        <f t="shared" si="1"/>
        <v>#VALUE!</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t="e">
        <f t="shared" ref="AW46:AW77" si="7">IF($AZ$3="４週",AU46/4,IF($AZ$3="暦月",AU46/($AZ$7/7),""))</f>
        <v>#VALUE!</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t="e">
        <f t="shared" si="7"/>
        <v>#VALUE!</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t="e">
        <f t="shared" si="7"/>
        <v>#VALUE!</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t="e">
        <f t="shared" si="7"/>
        <v>#VALUE!</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t="e">
        <f t="shared" si="7"/>
        <v>#VALUE!</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t="e">
        <f t="shared" si="7"/>
        <v>#VALUE!</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t="e">
        <f t="shared" si="7"/>
        <v>#VALUE!</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t="e">
        <f t="shared" si="7"/>
        <v>#VALUE!</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t="e">
        <f t="shared" si="7"/>
        <v>#VALUE!</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t="e">
        <f t="shared" si="7"/>
        <v>#VALUE!</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t="e">
        <f t="shared" si="7"/>
        <v>#VALUE!</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t="e">
        <f t="shared" si="7"/>
        <v>#VALUE!</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t="e">
        <f t="shared" si="7"/>
        <v>#VALUE!</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t="e">
        <f t="shared" si="7"/>
        <v>#VALUE!</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t="e">
        <f t="shared" si="7"/>
        <v>#VALUE!</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t="e">
        <f t="shared" si="7"/>
        <v>#VALUE!</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t="e">
        <f t="shared" si="7"/>
        <v>#VALUE!</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t="e">
        <f t="shared" si="7"/>
        <v>#VALUE!</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t="e">
        <f t="shared" si="7"/>
        <v>#VALUE!</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t="e">
        <f t="shared" si="7"/>
        <v>#VALUE!</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t="e">
        <f t="shared" si="7"/>
        <v>#VALUE!</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t="e">
        <f t="shared" si="7"/>
        <v>#VALUE!</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t="e">
        <f t="shared" si="7"/>
        <v>#VALUE!</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t="e">
        <f t="shared" si="7"/>
        <v>#VALUE!</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t="e">
        <f t="shared" si="7"/>
        <v>#VALUE!</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t="e">
        <f t="shared" si="7"/>
        <v>#VALUE!</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t="e">
        <f t="shared" si="7"/>
        <v>#VALUE!</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t="e">
        <f t="shared" si="7"/>
        <v>#VALUE!</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t="e">
        <f t="shared" si="7"/>
        <v>#VALUE!</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t="e">
        <f t="shared" si="7"/>
        <v>#VALUE!</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t="e">
        <f t="shared" si="7"/>
        <v>#VALUE!</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t="e">
        <f t="shared" si="7"/>
        <v>#VALUE!</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t="e">
        <f t="shared" ref="AW78:AW113" si="8">IF($AZ$3="４週",AU78/4,IF($AZ$3="暦月",AU78/($AZ$7/7),""))</f>
        <v>#VALUE!</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t="e">
        <f t="shared" si="8"/>
        <v>#VALUE!</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t="e">
        <f t="shared" si="8"/>
        <v>#VALUE!</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t="e">
        <f t="shared" si="8"/>
        <v>#VALUE!</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t="e">
        <f t="shared" si="8"/>
        <v>#VALUE!</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t="e">
        <f t="shared" si="8"/>
        <v>#VALUE!</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t="e">
        <f t="shared" si="8"/>
        <v>#VALUE!</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t="e">
        <f t="shared" si="8"/>
        <v>#VALUE!</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t="e">
        <f t="shared" si="8"/>
        <v>#VALUE!</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t="e">
        <f t="shared" si="8"/>
        <v>#VALUE!</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t="e">
        <f t="shared" si="8"/>
        <v>#VALUE!</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t="e">
        <f t="shared" si="8"/>
        <v>#VALUE!</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t="e">
        <f t="shared" si="8"/>
        <v>#VALUE!</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t="e">
        <f t="shared" si="8"/>
        <v>#VALUE!</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t="e">
        <f t="shared" si="8"/>
        <v>#VALUE!</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t="e">
        <f t="shared" si="8"/>
        <v>#VALUE!</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t="e">
        <f t="shared" si="8"/>
        <v>#VALUE!</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t="e">
        <f t="shared" si="8"/>
        <v>#VALUE!</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t="e">
        <f t="shared" si="8"/>
        <v>#VALUE!</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t="e">
        <f t="shared" si="8"/>
        <v>#VALUE!</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t="e">
        <f t="shared" si="8"/>
        <v>#VALUE!</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t="e">
        <f t="shared" si="8"/>
        <v>#VALUE!</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t="e">
        <f t="shared" si="8"/>
        <v>#VALUE!</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t="e">
        <f t="shared" si="8"/>
        <v>#VALUE!</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t="e">
        <f t="shared" si="8"/>
        <v>#VALUE!</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t="e">
        <f t="shared" si="8"/>
        <v>#VALUE!</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t="e">
        <f t="shared" si="8"/>
        <v>#VALUE!</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t="e">
        <f t="shared" si="8"/>
        <v>#VALUE!</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t="e">
        <f t="shared" si="8"/>
        <v>#VALUE!</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t="e">
        <f t="shared" si="8"/>
        <v>#VALUE!</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t="e">
        <f t="shared" si="8"/>
        <v>#VALUE!</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t="e">
        <f t="shared" si="8"/>
        <v>#VALUE!</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t="e">
        <f t="shared" si="8"/>
        <v>#VALUE!</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t="e">
        <f t="shared" si="8"/>
        <v>#VALUE!</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t="e">
        <f t="shared" si="8"/>
        <v>#VALUE!</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t="e">
        <f t="shared" si="8"/>
        <v>#VALUE!</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0</v>
      </c>
      <c r="I127" s="254"/>
      <c r="J127" s="254"/>
      <c r="K127" s="253"/>
      <c r="L127" s="145" t="s">
        <v>29</v>
      </c>
      <c r="M127" s="266" t="e">
        <f>ROUNDDOWN(C127/H127,1)</f>
        <v>#DIV/0!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t="e">
        <f>M127</f>
        <v>#DIV/0!</v>
      </c>
      <c r="I132" s="267"/>
      <c r="J132" s="267"/>
      <c r="K132" s="268"/>
      <c r="L132" s="145" t="s">
        <v>29</v>
      </c>
      <c r="M132" s="269" t="e">
        <f>ROUNDDOWN(C132+H132,1)</f>
        <v>#DIV/0!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9">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B38" sqref="B38"/>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cp:lastPrinted>2021-03-21T05:52:46Z</cp:lastPrinted>
  <dcterms:created xsi:type="dcterms:W3CDTF">2020-01-14T23:44:41Z</dcterms:created>
  <dcterms:modified xsi:type="dcterms:W3CDTF">2025-11-20T05:30:25Z</dcterms:modified>
</cp:coreProperties>
</file>